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30" yWindow="240" windowWidth="12255" windowHeight="10545" activeTab="1"/>
  </bookViews>
  <sheets>
    <sheet name="지방도집계표" sheetId="4" r:id="rId1"/>
    <sheet name="시도집계표" sheetId="2" r:id="rId2"/>
  </sheets>
  <definedNames>
    <definedName name="_xlnm.Print_Area" localSheetId="1">시도집계표!$A$2:$AG$61</definedName>
    <definedName name="_xlnm.Print_Area" localSheetId="0">지방도집계표!$A$2:$AG$22</definedName>
    <definedName name="_xlnm.Print_Titles" localSheetId="1">시도집계표!$2:$3</definedName>
  </definedNames>
  <calcPr calcId="124519"/>
</workbook>
</file>

<file path=xl/calcChain.xml><?xml version="1.0" encoding="utf-8"?>
<calcChain xmlns="http://schemas.openxmlformats.org/spreadsheetml/2006/main">
  <c r="AE7" i="2"/>
  <c r="AE5" s="1"/>
  <c r="AE6"/>
  <c r="AE7" i="4"/>
  <c r="AE6"/>
  <c r="D9" i="2"/>
  <c r="D10"/>
  <c r="D12"/>
  <c r="D13"/>
  <c r="AD6"/>
  <c r="AD7"/>
  <c r="AD5" s="1"/>
  <c r="AD20" i="4"/>
  <c r="AD17"/>
  <c r="AD14"/>
  <c r="AD11"/>
  <c r="AD8"/>
  <c r="AD7"/>
  <c r="AD6"/>
  <c r="D60" i="2"/>
  <c r="D61"/>
  <c r="AE59"/>
  <c r="AE56"/>
  <c r="AE53"/>
  <c r="AE50"/>
  <c r="AE47"/>
  <c r="AE44"/>
  <c r="AE41"/>
  <c r="AE38"/>
  <c r="AE35"/>
  <c r="AE32"/>
  <c r="AE29"/>
  <c r="AE26"/>
  <c r="AE23"/>
  <c r="AE20"/>
  <c r="AE17"/>
  <c r="AE14"/>
  <c r="AE11"/>
  <c r="AE8"/>
  <c r="AD59"/>
  <c r="AD56"/>
  <c r="AD53"/>
  <c r="AD50"/>
  <c r="AD47"/>
  <c r="AD44"/>
  <c r="AD41"/>
  <c r="AD38"/>
  <c r="AD35"/>
  <c r="AD32"/>
  <c r="AD29"/>
  <c r="AD26"/>
  <c r="AD23"/>
  <c r="AD20"/>
  <c r="AD17"/>
  <c r="AD14"/>
  <c r="AD11"/>
  <c r="AD8"/>
  <c r="E14"/>
  <c r="F14"/>
  <c r="G14"/>
  <c r="H14"/>
  <c r="E17"/>
  <c r="F17"/>
  <c r="G17"/>
  <c r="H17"/>
  <c r="E20"/>
  <c r="F20"/>
  <c r="G20"/>
  <c r="H20"/>
  <c r="E23"/>
  <c r="F23"/>
  <c r="G23"/>
  <c r="H23"/>
  <c r="AG33"/>
  <c r="AG34"/>
  <c r="AG36"/>
  <c r="AG37"/>
  <c r="AG39"/>
  <c r="AG40"/>
  <c r="AG42"/>
  <c r="AG43"/>
  <c r="AG45"/>
  <c r="AG46"/>
  <c r="AG48"/>
  <c r="AG49"/>
  <c r="AG51"/>
  <c r="AG52"/>
  <c r="AG54"/>
  <c r="AG55"/>
  <c r="AG57"/>
  <c r="AG58"/>
  <c r="AG60"/>
  <c r="AG61"/>
  <c r="AG30"/>
  <c r="AG31"/>
  <c r="AD5" i="4" l="1"/>
  <c r="AF9"/>
  <c r="AF10"/>
  <c r="AF12"/>
  <c r="AF13"/>
  <c r="AF15"/>
  <c r="AF16"/>
  <c r="AF18"/>
  <c r="AF19"/>
  <c r="AF21"/>
  <c r="AF22"/>
  <c r="AF9" i="2"/>
  <c r="AF10"/>
  <c r="AF15"/>
  <c r="AF16"/>
  <c r="AF18"/>
  <c r="AF19"/>
  <c r="AF21"/>
  <c r="AF22"/>
  <c r="AF24"/>
  <c r="AF25"/>
  <c r="AF27"/>
  <c r="AF28"/>
  <c r="AF30"/>
  <c r="AF31"/>
  <c r="AF33"/>
  <c r="AF34"/>
  <c r="AF36"/>
  <c r="AF37"/>
  <c r="AF39"/>
  <c r="AF40"/>
  <c r="AF42"/>
  <c r="AF43"/>
  <c r="AF45"/>
  <c r="AF46"/>
  <c r="AF48"/>
  <c r="AF49"/>
  <c r="AF51"/>
  <c r="AF52"/>
  <c r="AF54"/>
  <c r="AF55"/>
  <c r="AF57"/>
  <c r="AF58"/>
  <c r="AF60"/>
  <c r="AF61"/>
  <c r="AF23" l="1"/>
  <c r="AE11" i="4"/>
  <c r="AE20"/>
  <c r="AE17"/>
  <c r="AE14"/>
  <c r="AE8"/>
  <c r="AF17" i="2" l="1"/>
  <c r="AF32"/>
  <c r="AG32"/>
  <c r="AF44"/>
  <c r="AG44"/>
  <c r="AG29"/>
  <c r="AG41"/>
  <c r="AG53"/>
  <c r="AG38"/>
  <c r="AG50"/>
  <c r="AF56"/>
  <c r="AG56"/>
  <c r="AG35"/>
  <c r="AG47"/>
  <c r="AG59"/>
  <c r="AF20"/>
  <c r="AF35"/>
  <c r="AF59"/>
  <c r="AF14"/>
  <c r="AF29"/>
  <c r="AF41"/>
  <c r="AF53"/>
  <c r="AF26"/>
  <c r="AF38"/>
  <c r="AF50"/>
  <c r="AF47"/>
  <c r="AE5" i="4"/>
  <c r="F7" i="2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E7"/>
  <c r="F6"/>
  <c r="F5" s="1"/>
  <c r="G6"/>
  <c r="H6"/>
  <c r="I6"/>
  <c r="J6"/>
  <c r="K6"/>
  <c r="L6"/>
  <c r="M6"/>
  <c r="N6"/>
  <c r="N5" s="1"/>
  <c r="O6"/>
  <c r="P6"/>
  <c r="Q6"/>
  <c r="R6"/>
  <c r="S6"/>
  <c r="T6"/>
  <c r="U6"/>
  <c r="V6"/>
  <c r="W6"/>
  <c r="X6"/>
  <c r="Y6"/>
  <c r="Z6"/>
  <c r="AA6"/>
  <c r="AB6"/>
  <c r="E6"/>
  <c r="D15"/>
  <c r="D16"/>
  <c r="D18"/>
  <c r="D19"/>
  <c r="D21"/>
  <c r="D22"/>
  <c r="D24"/>
  <c r="D25"/>
  <c r="D27"/>
  <c r="D28"/>
  <c r="D30"/>
  <c r="D31"/>
  <c r="D33"/>
  <c r="D34"/>
  <c r="D36"/>
  <c r="D37"/>
  <c r="D39"/>
  <c r="D40"/>
  <c r="D42"/>
  <c r="D43"/>
  <c r="D45"/>
  <c r="D46"/>
  <c r="D48"/>
  <c r="D49"/>
  <c r="D51"/>
  <c r="D52"/>
  <c r="D54"/>
  <c r="D55"/>
  <c r="D57"/>
  <c r="D5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E8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E11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E26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E29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E32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E35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E38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E47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E50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E53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E56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E59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E44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E41"/>
  <c r="E7" i="4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F7"/>
  <c r="AF6"/>
  <c r="AF17"/>
  <c r="AF20"/>
  <c r="D22"/>
  <c r="D21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E20"/>
  <c r="D19"/>
  <c r="D18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E17"/>
  <c r="AF14"/>
  <c r="D16"/>
  <c r="D15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E14"/>
  <c r="D12"/>
  <c r="D13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E11"/>
  <c r="U5" i="2" l="1"/>
  <c r="T5"/>
  <c r="S5"/>
  <c r="D11"/>
  <c r="AB5"/>
  <c r="Z5"/>
  <c r="X5"/>
  <c r="V5"/>
  <c r="L5"/>
  <c r="D8"/>
  <c r="P5"/>
  <c r="Y5"/>
  <c r="W5"/>
  <c r="Q5"/>
  <c r="O5"/>
  <c r="G5"/>
  <c r="M5"/>
  <c r="J5"/>
  <c r="I5"/>
  <c r="R5"/>
  <c r="D20" i="4"/>
  <c r="AF5"/>
  <c r="AG5" s="1"/>
  <c r="D17" i="2"/>
  <c r="H5"/>
  <c r="AA5"/>
  <c r="D17" i="4"/>
  <c r="D14"/>
  <c r="K5" i="2"/>
  <c r="D7"/>
  <c r="D11" i="4"/>
  <c r="D44" i="2"/>
  <c r="D50"/>
  <c r="D38"/>
  <c r="D26"/>
  <c r="D20"/>
  <c r="D41"/>
  <c r="D59"/>
  <c r="D56"/>
  <c r="D53"/>
  <c r="D47"/>
  <c r="D35"/>
  <c r="D32"/>
  <c r="D29"/>
  <c r="D23"/>
  <c r="D14"/>
  <c r="D6"/>
  <c r="E5"/>
  <c r="D10" i="4"/>
  <c r="D7" s="1"/>
  <c r="D9"/>
  <c r="D6" s="1"/>
  <c r="F8"/>
  <c r="F5" s="1"/>
  <c r="G8"/>
  <c r="G5" s="1"/>
  <c r="H8"/>
  <c r="H5" s="1"/>
  <c r="I8"/>
  <c r="I5" s="1"/>
  <c r="J8"/>
  <c r="J5" s="1"/>
  <c r="K8"/>
  <c r="K5" s="1"/>
  <c r="L8"/>
  <c r="L5" s="1"/>
  <c r="M8"/>
  <c r="M5" s="1"/>
  <c r="N8"/>
  <c r="N5" s="1"/>
  <c r="O8"/>
  <c r="O5" s="1"/>
  <c r="P8"/>
  <c r="P5" s="1"/>
  <c r="Q8"/>
  <c r="Q5" s="1"/>
  <c r="R8"/>
  <c r="R5" s="1"/>
  <c r="S8"/>
  <c r="S5" s="1"/>
  <c r="T8"/>
  <c r="T5" s="1"/>
  <c r="U8"/>
  <c r="U5" s="1"/>
  <c r="V8"/>
  <c r="V5" s="1"/>
  <c r="W8"/>
  <c r="W5" s="1"/>
  <c r="X8"/>
  <c r="X5" s="1"/>
  <c r="Y8"/>
  <c r="Y5" s="1"/>
  <c r="Z8"/>
  <c r="Z5" s="1"/>
  <c r="AA8"/>
  <c r="AA5" s="1"/>
  <c r="AB8"/>
  <c r="AB5" s="1"/>
  <c r="E8"/>
  <c r="E5" s="1"/>
  <c r="AG14"/>
  <c r="AG17"/>
  <c r="AG20"/>
  <c r="AF8" l="1"/>
  <c r="AG8" s="1"/>
  <c r="AF11"/>
  <c r="AG11" s="1"/>
  <c r="D8"/>
  <c r="D5" s="1"/>
  <c r="D5" i="2"/>
  <c r="AG28" l="1"/>
  <c r="AG27" l="1"/>
  <c r="AG26" l="1"/>
  <c r="AG25" l="1"/>
  <c r="AG24" l="1"/>
  <c r="AG23" l="1"/>
  <c r="AG22" l="1"/>
  <c r="AG21" l="1"/>
  <c r="AG20" l="1"/>
  <c r="AG19" l="1"/>
  <c r="AG18" l="1"/>
  <c r="AG17" l="1"/>
  <c r="AG16" l="1"/>
  <c r="AG15" l="1"/>
  <c r="AG14" l="1"/>
  <c r="AG10" l="1"/>
  <c r="AF7" l="1"/>
  <c r="AG7" s="1"/>
  <c r="AF6"/>
  <c r="AG9"/>
  <c r="AF8" l="1"/>
  <c r="AG8" s="1"/>
  <c r="AG6"/>
  <c r="AF5" l="1"/>
  <c r="AG5" s="1"/>
</calcChain>
</file>

<file path=xl/sharedStrings.xml><?xml version="1.0" encoding="utf-8"?>
<sst xmlns="http://schemas.openxmlformats.org/spreadsheetml/2006/main" count="288" uniqueCount="99">
  <si>
    <t>시간</t>
    <phoneticPr fontId="2" type="noConversion"/>
  </si>
  <si>
    <t>1호</t>
    <phoneticPr fontId="2" type="noConversion"/>
  </si>
  <si>
    <t>36-02-01
(임포-죽포)</t>
    <phoneticPr fontId="2" type="noConversion"/>
  </si>
  <si>
    <t>2호</t>
    <phoneticPr fontId="2" type="noConversion"/>
  </si>
  <si>
    <t>4호</t>
    <phoneticPr fontId="2" type="noConversion"/>
  </si>
  <si>
    <t>36-02-03
(진두-하동)</t>
    <phoneticPr fontId="2" type="noConversion"/>
  </si>
  <si>
    <t>5호</t>
    <phoneticPr fontId="2" type="noConversion"/>
  </si>
  <si>
    <t>36-02-04
(송시-도실)</t>
    <phoneticPr fontId="2" type="noConversion"/>
  </si>
  <si>
    <t>7호</t>
    <phoneticPr fontId="2" type="noConversion"/>
  </si>
  <si>
    <t>36-02-05
(둔전-굴전)</t>
    <phoneticPr fontId="2" type="noConversion"/>
  </si>
  <si>
    <t>8호</t>
    <phoneticPr fontId="2" type="noConversion"/>
  </si>
  <si>
    <t>36-02-06
(풍류-내기)</t>
    <phoneticPr fontId="2" type="noConversion"/>
  </si>
  <si>
    <t>10호</t>
    <phoneticPr fontId="2" type="noConversion"/>
  </si>
  <si>
    <t>36-02-07
(달천-대포)</t>
    <phoneticPr fontId="2" type="noConversion"/>
  </si>
  <si>
    <t>11호</t>
    <phoneticPr fontId="2" type="noConversion"/>
  </si>
  <si>
    <t>36-02-08
(덕양-연화)</t>
    <phoneticPr fontId="2" type="noConversion"/>
  </si>
  <si>
    <t>12호</t>
  </si>
  <si>
    <t>15호</t>
  </si>
  <si>
    <t>16호</t>
  </si>
  <si>
    <t>17호</t>
  </si>
  <si>
    <t>18호</t>
  </si>
  <si>
    <t>노선별</t>
    <phoneticPr fontId="2" type="noConversion"/>
  </si>
  <si>
    <t>노선별</t>
    <phoneticPr fontId="2" type="noConversion"/>
  </si>
  <si>
    <t>계</t>
    <phoneticPr fontId="2" type="noConversion"/>
  </si>
  <si>
    <t>1종
(승용)</t>
    <phoneticPr fontId="2" type="noConversion"/>
  </si>
  <si>
    <t>2종
(버스)</t>
    <phoneticPr fontId="2" type="noConversion"/>
  </si>
  <si>
    <r>
      <t xml:space="preserve">3종
</t>
    </r>
    <r>
      <rPr>
        <sz val="8"/>
        <rFont val="돋움"/>
        <family val="3"/>
        <charset val="129"/>
      </rPr>
      <t>(소형트럭)</t>
    </r>
    <phoneticPr fontId="2" type="noConversion"/>
  </si>
  <si>
    <r>
      <t xml:space="preserve">4종
</t>
    </r>
    <r>
      <rPr>
        <sz val="8"/>
        <rFont val="돋움"/>
        <family val="3"/>
        <charset val="129"/>
      </rPr>
      <t>(소형트럭)</t>
    </r>
    <phoneticPr fontId="2" type="noConversion"/>
  </si>
  <si>
    <t>5종
(중형트럭)</t>
    <phoneticPr fontId="2" type="noConversion"/>
  </si>
  <si>
    <t>6종
(중형트럭)</t>
  </si>
  <si>
    <t>7종
(중형트럭)</t>
  </si>
  <si>
    <t>8종
(대형트럭)</t>
    <phoneticPr fontId="2" type="noConversion"/>
  </si>
  <si>
    <t>9종
(대형트럭)</t>
  </si>
  <si>
    <t>10종
(대형트럭)</t>
  </si>
  <si>
    <t>11종
(대형트럭)</t>
  </si>
  <si>
    <t>12종
(대형트럭)</t>
  </si>
  <si>
    <t>소계</t>
    <phoneticPr fontId="2" type="noConversion"/>
  </si>
  <si>
    <t>합계</t>
    <phoneticPr fontId="2" type="noConversion"/>
  </si>
  <si>
    <t>증감율</t>
    <phoneticPr fontId="2" type="noConversion"/>
  </si>
  <si>
    <t>증감</t>
    <phoneticPr fontId="2" type="noConversion"/>
  </si>
  <si>
    <t>계</t>
    <phoneticPr fontId="2" type="noConversion"/>
  </si>
  <si>
    <t>1종
(승용)</t>
    <phoneticPr fontId="2" type="noConversion"/>
  </si>
  <si>
    <t>2종
(버스)</t>
    <phoneticPr fontId="2" type="noConversion"/>
  </si>
  <si>
    <t>3종
(소형트럭)</t>
    <phoneticPr fontId="2" type="noConversion"/>
  </si>
  <si>
    <t>4종
(소형트럭)</t>
    <phoneticPr fontId="2" type="noConversion"/>
  </si>
  <si>
    <t>5종
(중형트럭)</t>
    <phoneticPr fontId="2" type="noConversion"/>
  </si>
  <si>
    <t>8종
(대형트럭)</t>
    <phoneticPr fontId="2" type="noConversion"/>
  </si>
  <si>
    <t>주간</t>
    <phoneticPr fontId="2" type="noConversion"/>
  </si>
  <si>
    <t>야간</t>
    <phoneticPr fontId="2" type="noConversion"/>
  </si>
  <si>
    <t>시간</t>
    <phoneticPr fontId="2" type="noConversion"/>
  </si>
  <si>
    <t>주간
(07~19)</t>
    <phoneticPr fontId="2" type="noConversion"/>
  </si>
  <si>
    <t>야간
(19~07)</t>
    <phoneticPr fontId="2" type="noConversion"/>
  </si>
  <si>
    <t>`</t>
    <phoneticPr fontId="2" type="noConversion"/>
  </si>
  <si>
    <t>08~11</t>
    <phoneticPr fontId="2" type="noConversion"/>
  </si>
  <si>
    <t>15~18</t>
    <phoneticPr fontId="2" type="noConversion"/>
  </si>
  <si>
    <t>상행</t>
    <phoneticPr fontId="2" type="noConversion"/>
  </si>
  <si>
    <t>하행</t>
    <phoneticPr fontId="2" type="noConversion"/>
  </si>
  <si>
    <t xml:space="preserve">하행 </t>
    <phoneticPr fontId="2" type="noConversion"/>
  </si>
  <si>
    <t>주간
07~19</t>
    <phoneticPr fontId="2" type="noConversion"/>
  </si>
  <si>
    <t>야간
19~07</t>
    <phoneticPr fontId="2" type="noConversion"/>
  </si>
  <si>
    <t>합계
(5지점)</t>
    <phoneticPr fontId="2" type="noConversion"/>
  </si>
  <si>
    <t>22-02
(석창&lt;=&gt;순천)</t>
    <phoneticPr fontId="2" type="noConversion"/>
  </si>
  <si>
    <t>22-03
(장수&lt;=&gt;여수)</t>
    <phoneticPr fontId="2" type="noConversion"/>
  </si>
  <si>
    <t>863-04
(소라&lt;=&gt;서촌)</t>
    <phoneticPr fontId="2" type="noConversion"/>
  </si>
  <si>
    <t>24시간 총조사결과</t>
    <phoneticPr fontId="2" type="noConversion"/>
  </si>
  <si>
    <t>2017년</t>
    <phoneticPr fontId="2" type="noConversion"/>
  </si>
  <si>
    <r>
      <t>22-01
(나진</t>
    </r>
    <r>
      <rPr>
        <sz val="11"/>
        <rFont val="굴림"/>
        <family val="3"/>
        <charset val="129"/>
      </rPr>
      <t>&lt;=&gt;</t>
    </r>
    <r>
      <rPr>
        <sz val="11"/>
        <rFont val="돋움"/>
        <family val="3"/>
        <charset val="129"/>
      </rPr>
      <t>여수</t>
    </r>
    <r>
      <rPr>
        <sz val="11"/>
        <rFont val="굴림"/>
        <family val="3"/>
        <charset val="129"/>
      </rPr>
      <t>)</t>
    </r>
    <phoneticPr fontId="2" type="noConversion"/>
  </si>
  <si>
    <r>
      <t xml:space="preserve">합 계
</t>
    </r>
    <r>
      <rPr>
        <sz val="11"/>
        <rFont val="돋움"/>
        <family val="3"/>
        <charset val="129"/>
      </rPr>
      <t>(18지점)</t>
    </r>
    <phoneticPr fontId="2" type="noConversion"/>
  </si>
  <si>
    <t>36-02-09
(달천-신흥)</t>
    <phoneticPr fontId="2" type="noConversion"/>
  </si>
  <si>
    <t>소계</t>
    <phoneticPr fontId="2" type="noConversion"/>
  </si>
  <si>
    <t>08~11</t>
    <phoneticPr fontId="2" type="noConversion"/>
  </si>
  <si>
    <t>주간
07~19</t>
    <phoneticPr fontId="2" type="noConversion"/>
  </si>
  <si>
    <t>15~18</t>
    <phoneticPr fontId="2" type="noConversion"/>
  </si>
  <si>
    <t>야간
19~07</t>
    <phoneticPr fontId="2" type="noConversion"/>
  </si>
  <si>
    <t>14호</t>
    <phoneticPr fontId="2" type="noConversion"/>
  </si>
  <si>
    <t>36-02-10
(신풍-애양)</t>
    <phoneticPr fontId="2" type="noConversion"/>
  </si>
  <si>
    <t>36-02-11
(조화-연화)</t>
    <phoneticPr fontId="2" type="noConversion"/>
  </si>
  <si>
    <t>36-02-12
(상봉-여흥)</t>
    <phoneticPr fontId="2" type="noConversion"/>
  </si>
  <si>
    <t>36-02-13
(나진-창무)</t>
    <phoneticPr fontId="2" type="noConversion"/>
  </si>
  <si>
    <t>36-02-14
(용주-소호)</t>
    <phoneticPr fontId="2" type="noConversion"/>
  </si>
  <si>
    <t>21호</t>
    <phoneticPr fontId="2" type="noConversion"/>
  </si>
  <si>
    <t>36-02-15
(세포-서촌)</t>
    <phoneticPr fontId="2" type="noConversion"/>
  </si>
  <si>
    <t>20호</t>
    <phoneticPr fontId="2" type="noConversion"/>
  </si>
  <si>
    <t>36-02-16
(우학-송고)</t>
    <phoneticPr fontId="2" type="noConversion"/>
  </si>
  <si>
    <t>6호</t>
    <phoneticPr fontId="2" type="noConversion"/>
  </si>
  <si>
    <t>36-02-17
(호령-신흥)</t>
    <phoneticPr fontId="2" type="noConversion"/>
  </si>
  <si>
    <t>22호</t>
    <phoneticPr fontId="2" type="noConversion"/>
  </si>
  <si>
    <t>36-02-18
(거문-죽촌)</t>
    <phoneticPr fontId="2" type="noConversion"/>
  </si>
  <si>
    <t>2018년 교통량 조사결과 (차종별 6시간)</t>
    <phoneticPr fontId="2" type="noConversion"/>
  </si>
  <si>
    <t>2018년도 도로 교통량 조사 결과 집계표(지방도 및 국가지원지방도)</t>
    <phoneticPr fontId="2" type="noConversion"/>
  </si>
  <si>
    <t>2018년</t>
    <phoneticPr fontId="2" type="noConversion"/>
  </si>
  <si>
    <t>2018년도 도로 교통량 조사 결과 집계표(시도)</t>
    <phoneticPr fontId="2" type="noConversion"/>
  </si>
  <si>
    <t>2017년</t>
    <phoneticPr fontId="2" type="noConversion"/>
  </si>
  <si>
    <t>2018년</t>
    <phoneticPr fontId="2" type="noConversion"/>
  </si>
  <si>
    <t>야간
19~07</t>
    <phoneticPr fontId="2" type="noConversion"/>
  </si>
  <si>
    <t>농어촌도로 317</t>
    <phoneticPr fontId="2" type="noConversion"/>
  </si>
  <si>
    <t>야간
(19~07)</t>
    <phoneticPr fontId="2" type="noConversion"/>
  </si>
  <si>
    <t>주간
(07~19)</t>
    <phoneticPr fontId="2" type="noConversion"/>
  </si>
  <si>
    <t>863-01
(일반77&lt;=&gt;서촌)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</si>
</sst>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sz val="18"/>
      <name val="돋움"/>
      <family val="3"/>
      <charset val="129"/>
    </font>
    <font>
      <sz val="20"/>
      <name val="돋움"/>
      <family val="3"/>
      <charset val="129"/>
    </font>
    <font>
      <sz val="10"/>
      <name val="굴림체"/>
      <family val="3"/>
      <charset val="129"/>
    </font>
    <font>
      <b/>
      <sz val="11"/>
      <name val="돋움"/>
      <family val="3"/>
      <charset val="129"/>
    </font>
    <font>
      <sz val="11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12"/>
      <name val="돋움"/>
      <family val="3"/>
      <charset val="129"/>
    </font>
    <font>
      <b/>
      <sz val="14"/>
      <name val="돋움"/>
      <family val="3"/>
      <charset val="129"/>
    </font>
    <font>
      <sz val="9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12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0" fillId="0" borderId="1" xfId="2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1" fontId="0" fillId="0" borderId="1" xfId="2" applyFont="1" applyBorder="1" applyAlignment="1">
      <alignment vertical="center"/>
    </xf>
    <xf numFmtId="0" fontId="0" fillId="0" borderId="0" xfId="0" applyAlignment="1">
      <alignment vertical="center"/>
    </xf>
    <xf numFmtId="41" fontId="0" fillId="4" borderId="1" xfId="2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9" fontId="0" fillId="0" borderId="4" xfId="1" applyFont="1" applyFill="1" applyBorder="1">
      <alignment vertical="center"/>
    </xf>
    <xf numFmtId="41" fontId="9" fillId="2" borderId="1" xfId="2" applyFont="1" applyFill="1" applyBorder="1">
      <alignment vertical="center"/>
    </xf>
    <xf numFmtId="41" fontId="9" fillId="0" borderId="1" xfId="2" applyFont="1" applyBorder="1">
      <alignment vertical="center"/>
    </xf>
    <xf numFmtId="41" fontId="0" fillId="0" borderId="1" xfId="2" applyFont="1" applyFill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9" fontId="0" fillId="0" borderId="0" xfId="1" applyFont="1">
      <alignment vertical="center"/>
    </xf>
    <xf numFmtId="0" fontId="5" fillId="0" borderId="11" xfId="0" applyFont="1" applyBorder="1" applyAlignment="1">
      <alignment horizontal="center" vertical="center" wrapText="1"/>
    </xf>
    <xf numFmtId="41" fontId="0" fillId="4" borderId="14" xfId="2" applyFont="1" applyFill="1" applyBorder="1" applyAlignment="1">
      <alignment horizontal="center" vertical="center" wrapText="1"/>
    </xf>
    <xf numFmtId="41" fontId="0" fillId="0" borderId="14" xfId="2" applyFont="1" applyBorder="1" applyAlignment="1">
      <alignment horizontal="center" vertical="center" wrapText="1"/>
    </xf>
    <xf numFmtId="41" fontId="9" fillId="2" borderId="11" xfId="2" applyFont="1" applyFill="1" applyBorder="1">
      <alignment vertical="center"/>
    </xf>
    <xf numFmtId="41" fontId="9" fillId="0" borderId="11" xfId="2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1" fontId="9" fillId="6" borderId="14" xfId="2" applyFont="1" applyFill="1" applyBorder="1" applyAlignment="1">
      <alignment horizontal="center" vertical="center"/>
    </xf>
    <xf numFmtId="41" fontId="0" fillId="6" borderId="1" xfId="2" applyFont="1" applyFill="1" applyBorder="1">
      <alignment vertical="center"/>
    </xf>
    <xf numFmtId="9" fontId="0" fillId="6" borderId="4" xfId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1" fontId="0" fillId="4" borderId="1" xfId="2" applyFont="1" applyFill="1" applyBorder="1" applyAlignment="1">
      <alignment vertical="center" wrapText="1"/>
    </xf>
    <xf numFmtId="41" fontId="0" fillId="6" borderId="1" xfId="0" applyNumberFormat="1" applyFont="1" applyFill="1" applyBorder="1">
      <alignment vertical="center"/>
    </xf>
    <xf numFmtId="9" fontId="0" fillId="6" borderId="4" xfId="1" applyFont="1" applyFill="1" applyBorder="1" applyAlignment="1">
      <alignment horizontal="right" vertical="center" wrapText="1"/>
    </xf>
    <xf numFmtId="0" fontId="0" fillId="0" borderId="0" xfId="0" applyFont="1">
      <alignment vertical="center"/>
    </xf>
    <xf numFmtId="41" fontId="0" fillId="0" borderId="1" xfId="0" applyNumberFormat="1" applyFont="1" applyBorder="1">
      <alignment vertical="center"/>
    </xf>
    <xf numFmtId="9" fontId="0" fillId="0" borderId="4" xfId="1" applyFont="1" applyFill="1" applyBorder="1" applyAlignment="1">
      <alignment horizontal="right" vertical="center" wrapText="1"/>
    </xf>
    <xf numFmtId="41" fontId="0" fillId="4" borderId="1" xfId="2" applyFont="1" applyFill="1" applyBorder="1" applyAlignment="1">
      <alignment vertical="center"/>
    </xf>
    <xf numFmtId="41" fontId="0" fillId="0" borderId="11" xfId="2" applyFont="1" applyFill="1" applyBorder="1">
      <alignment vertical="center"/>
    </xf>
    <xf numFmtId="3" fontId="0" fillId="0" borderId="1" xfId="3" applyNumberFormat="1" applyFont="1" applyFill="1" applyBorder="1">
      <alignment vertical="center"/>
    </xf>
    <xf numFmtId="41" fontId="0" fillId="0" borderId="1" xfId="2" applyFont="1" applyBorder="1">
      <alignment vertical="center"/>
    </xf>
    <xf numFmtId="41" fontId="0" fillId="0" borderId="11" xfId="2" applyFont="1" applyBorder="1">
      <alignment vertical="center"/>
    </xf>
    <xf numFmtId="41" fontId="0" fillId="0" borderId="6" xfId="2" applyFont="1" applyFill="1" applyBorder="1">
      <alignment vertical="center"/>
    </xf>
    <xf numFmtId="41" fontId="0" fillId="0" borderId="6" xfId="2" applyFont="1" applyBorder="1" applyAlignment="1">
      <alignment horizontal="right" vertical="center"/>
    </xf>
    <xf numFmtId="41" fontId="0" fillId="0" borderId="10" xfId="2" applyFont="1" applyBorder="1" applyAlignment="1">
      <alignment horizontal="center" vertical="center" wrapText="1"/>
    </xf>
    <xf numFmtId="41" fontId="0" fillId="0" borderId="6" xfId="0" applyNumberFormat="1" applyFont="1" applyBorder="1">
      <alignment vertical="center"/>
    </xf>
    <xf numFmtId="9" fontId="0" fillId="0" borderId="7" xfId="1" applyFont="1" applyFill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41" fontId="0" fillId="0" borderId="1" xfId="0" applyNumberFormat="1" applyFont="1" applyFill="1" applyBorder="1">
      <alignment vertical="center"/>
    </xf>
    <xf numFmtId="41" fontId="0" fillId="3" borderId="1" xfId="2" applyFont="1" applyFill="1" applyBorder="1">
      <alignment vertical="center"/>
    </xf>
    <xf numFmtId="41" fontId="0" fillId="3" borderId="11" xfId="2" applyFont="1" applyFill="1" applyBorder="1">
      <alignment vertical="center"/>
    </xf>
    <xf numFmtId="41" fontId="0" fillId="6" borderId="14" xfId="2" applyFont="1" applyFill="1" applyBorder="1" applyAlignment="1">
      <alignment horizontal="center" vertical="center"/>
    </xf>
    <xf numFmtId="41" fontId="0" fillId="5" borderId="1" xfId="2" applyFont="1" applyFill="1" applyBorder="1">
      <alignment vertical="center"/>
    </xf>
    <xf numFmtId="41" fontId="0" fillId="4" borderId="1" xfId="2" applyFont="1" applyFill="1" applyBorder="1">
      <alignment vertical="center"/>
    </xf>
    <xf numFmtId="41" fontId="0" fillId="5" borderId="6" xfId="2" applyFont="1" applyFill="1" applyBorder="1">
      <alignment vertical="center"/>
    </xf>
    <xf numFmtId="41" fontId="0" fillId="0" borderId="6" xfId="2" applyFont="1" applyBorder="1">
      <alignment vertical="center"/>
    </xf>
    <xf numFmtId="41" fontId="0" fillId="0" borderId="12" xfId="2" applyFont="1" applyBorder="1">
      <alignment vertical="center"/>
    </xf>
    <xf numFmtId="0" fontId="0" fillId="0" borderId="0" xfId="0" applyFont="1" applyFill="1">
      <alignment vertical="center"/>
    </xf>
    <xf numFmtId="41" fontId="0" fillId="0" borderId="1" xfId="2" applyFont="1" applyBorder="1" applyAlignment="1">
      <alignment vertical="center" shrinkToFit="1"/>
    </xf>
    <xf numFmtId="41" fontId="0" fillId="0" borderId="1" xfId="2" applyFont="1" applyFill="1" applyBorder="1" applyAlignment="1">
      <alignment vertical="center" shrinkToFit="1"/>
    </xf>
    <xf numFmtId="41" fontId="0" fillId="0" borderId="11" xfId="2" applyFont="1" applyFill="1" applyBorder="1" applyAlignment="1">
      <alignment vertical="center" shrinkToFit="1"/>
    </xf>
    <xf numFmtId="41" fontId="0" fillId="4" borderId="1" xfId="2" applyFont="1" applyFill="1" applyBorder="1" applyAlignment="1">
      <alignment vertical="center" shrinkToFit="1"/>
    </xf>
    <xf numFmtId="41" fontId="0" fillId="4" borderId="11" xfId="2" applyFont="1" applyFill="1" applyBorder="1" applyAlignment="1">
      <alignment vertical="center" shrinkToFit="1"/>
    </xf>
    <xf numFmtId="41" fontId="0" fillId="5" borderId="1" xfId="2" applyFont="1" applyFill="1" applyBorder="1" applyAlignment="1">
      <alignment vertical="center" shrinkToFit="1"/>
    </xf>
    <xf numFmtId="3" fontId="0" fillId="0" borderId="1" xfId="3" applyNumberFormat="1" applyFont="1" applyFill="1" applyBorder="1" applyAlignment="1">
      <alignment vertical="center" shrinkToFit="1"/>
    </xf>
    <xf numFmtId="41" fontId="0" fillId="0" borderId="1" xfId="2" applyFont="1" applyBorder="1" applyAlignment="1">
      <alignment horizontal="right" vertical="center" shrinkToFit="1"/>
    </xf>
    <xf numFmtId="41" fontId="0" fillId="0" borderId="1" xfId="2" applyFont="1" applyBorder="1" applyAlignment="1">
      <alignment horizontal="center" vertical="center" shrinkToFit="1"/>
    </xf>
    <xf numFmtId="41" fontId="0" fillId="0" borderId="11" xfId="2" applyFont="1" applyBorder="1" applyAlignment="1">
      <alignment horizontal="right" vertical="center" shrinkToFit="1"/>
    </xf>
    <xf numFmtId="41" fontId="0" fillId="0" borderId="11" xfId="2" applyFont="1" applyBorder="1" applyAlignment="1">
      <alignment vertical="center" shrinkToFit="1"/>
    </xf>
    <xf numFmtId="41" fontId="0" fillId="0" borderId="6" xfId="2" applyFont="1" applyBorder="1" applyAlignment="1">
      <alignment vertical="center" shrinkToFit="1"/>
    </xf>
    <xf numFmtId="41" fontId="0" fillId="0" borderId="6" xfId="2" applyFont="1" applyFill="1" applyBorder="1" applyAlignment="1">
      <alignment vertical="center" shrinkToFit="1"/>
    </xf>
    <xf numFmtId="41" fontId="0" fillId="0" borderId="6" xfId="2" applyFont="1" applyBorder="1" applyAlignment="1">
      <alignment horizontal="right" vertical="center" shrinkToFit="1"/>
    </xf>
    <xf numFmtId="41" fontId="0" fillId="0" borderId="12" xfId="2" applyFont="1" applyBorder="1" applyAlignment="1">
      <alignment horizontal="right" vertical="center" shrinkToFi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</cellXfs>
  <cellStyles count="4">
    <cellStyle name="백분율" xfId="1" builtinId="5"/>
    <cellStyle name="쉼표 [0]" xfId="2" builtinId="6"/>
    <cellStyle name="표준" xfId="0" builtinId="0"/>
    <cellStyle name="표준 3" xfId="3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28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1" sqref="A11:B13"/>
    </sheetView>
  </sheetViews>
  <sheetFormatPr defaultRowHeight="13.5"/>
  <cols>
    <col min="1" max="1" width="5.88671875" customWidth="1"/>
    <col min="2" max="2" width="5.77734375" customWidth="1"/>
    <col min="3" max="3" width="5.77734375" bestFit="1" customWidth="1"/>
    <col min="4" max="5" width="7.88671875" style="8" customWidth="1"/>
    <col min="6" max="6" width="7.88671875" customWidth="1"/>
    <col min="7" max="7" width="6.33203125" customWidth="1"/>
    <col min="8" max="8" width="6" customWidth="1"/>
    <col min="9" max="10" width="6.33203125" customWidth="1"/>
    <col min="11" max="16" width="5.33203125" customWidth="1"/>
    <col min="17" max="28" width="4.88671875" customWidth="1"/>
    <col min="29" max="29" width="7.5546875" customWidth="1"/>
    <col min="30" max="31" width="9.21875" customWidth="1"/>
    <col min="32" max="32" width="8.88671875" customWidth="1"/>
    <col min="33" max="33" width="7" bestFit="1" customWidth="1"/>
  </cols>
  <sheetData>
    <row r="1" spans="1:33" ht="30" customHeight="1" thickBot="1">
      <c r="A1" s="81" t="s">
        <v>89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3" ht="25.5" customHeight="1">
      <c r="A2" s="87" t="s">
        <v>22</v>
      </c>
      <c r="B2" s="88"/>
      <c r="C2" s="84" t="s">
        <v>88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5"/>
      <c r="AC2" s="93" t="s">
        <v>64</v>
      </c>
      <c r="AD2" s="94"/>
      <c r="AE2" s="94"/>
      <c r="AF2" s="94"/>
      <c r="AG2" s="95"/>
    </row>
    <row r="3" spans="1:33" ht="27" customHeight="1">
      <c r="A3" s="89"/>
      <c r="B3" s="90"/>
      <c r="C3" s="90" t="s">
        <v>49</v>
      </c>
      <c r="D3" s="91" t="s">
        <v>23</v>
      </c>
      <c r="E3" s="86" t="s">
        <v>24</v>
      </c>
      <c r="F3" s="86"/>
      <c r="G3" s="86" t="s">
        <v>25</v>
      </c>
      <c r="H3" s="86"/>
      <c r="I3" s="86" t="s">
        <v>26</v>
      </c>
      <c r="J3" s="86"/>
      <c r="K3" s="86" t="s">
        <v>27</v>
      </c>
      <c r="L3" s="86"/>
      <c r="M3" s="86" t="s">
        <v>28</v>
      </c>
      <c r="N3" s="86"/>
      <c r="O3" s="86" t="s">
        <v>29</v>
      </c>
      <c r="P3" s="86"/>
      <c r="Q3" s="86" t="s">
        <v>30</v>
      </c>
      <c r="R3" s="86"/>
      <c r="S3" s="86" t="s">
        <v>31</v>
      </c>
      <c r="T3" s="86"/>
      <c r="U3" s="86" t="s">
        <v>32</v>
      </c>
      <c r="V3" s="86"/>
      <c r="W3" s="86" t="s">
        <v>33</v>
      </c>
      <c r="X3" s="86"/>
      <c r="Y3" s="86" t="s">
        <v>34</v>
      </c>
      <c r="Z3" s="86"/>
      <c r="AA3" s="86" t="s">
        <v>35</v>
      </c>
      <c r="AB3" s="92"/>
      <c r="AC3" s="73" t="s">
        <v>49</v>
      </c>
      <c r="AD3" s="75" t="s">
        <v>92</v>
      </c>
      <c r="AE3" s="75" t="s">
        <v>93</v>
      </c>
      <c r="AF3" s="77" t="s">
        <v>39</v>
      </c>
      <c r="AG3" s="79" t="s">
        <v>38</v>
      </c>
    </row>
    <row r="4" spans="1:33" ht="19.5" customHeight="1">
      <c r="A4" s="89"/>
      <c r="B4" s="90"/>
      <c r="C4" s="90"/>
      <c r="D4" s="91"/>
      <c r="E4" s="23" t="s">
        <v>55</v>
      </c>
      <c r="F4" s="23" t="s">
        <v>56</v>
      </c>
      <c r="G4" s="23" t="s">
        <v>55</v>
      </c>
      <c r="H4" s="23" t="s">
        <v>56</v>
      </c>
      <c r="I4" s="23" t="s">
        <v>55</v>
      </c>
      <c r="J4" s="23" t="s">
        <v>56</v>
      </c>
      <c r="K4" s="23" t="s">
        <v>55</v>
      </c>
      <c r="L4" s="23" t="s">
        <v>57</v>
      </c>
      <c r="M4" s="23" t="s">
        <v>55</v>
      </c>
      <c r="N4" s="23" t="s">
        <v>56</v>
      </c>
      <c r="O4" s="23" t="s">
        <v>55</v>
      </c>
      <c r="P4" s="23" t="s">
        <v>56</v>
      </c>
      <c r="Q4" s="23" t="s">
        <v>55</v>
      </c>
      <c r="R4" s="23" t="s">
        <v>56</v>
      </c>
      <c r="S4" s="23" t="s">
        <v>55</v>
      </c>
      <c r="T4" s="23" t="s">
        <v>56</v>
      </c>
      <c r="U4" s="23" t="s">
        <v>55</v>
      </c>
      <c r="V4" s="23" t="s">
        <v>56</v>
      </c>
      <c r="W4" s="23" t="s">
        <v>55</v>
      </c>
      <c r="X4" s="23" t="s">
        <v>56</v>
      </c>
      <c r="Y4" s="23" t="s">
        <v>55</v>
      </c>
      <c r="Z4" s="23" t="s">
        <v>56</v>
      </c>
      <c r="AA4" s="23" t="s">
        <v>55</v>
      </c>
      <c r="AB4" s="24" t="s">
        <v>56</v>
      </c>
      <c r="AC4" s="74"/>
      <c r="AD4" s="76"/>
      <c r="AE4" s="76"/>
      <c r="AF4" s="78"/>
      <c r="AG4" s="80"/>
    </row>
    <row r="5" spans="1:33" s="34" customFormat="1" ht="23.1" customHeight="1">
      <c r="A5" s="102" t="s">
        <v>60</v>
      </c>
      <c r="B5" s="90"/>
      <c r="C5" s="22" t="s">
        <v>37</v>
      </c>
      <c r="D5" s="31">
        <f t="shared" ref="D5:AB5" si="0">SUM(D8,D11,D14,D17,D20)</f>
        <v>7386</v>
      </c>
      <c r="E5" s="31">
        <f t="shared" si="0"/>
        <v>1795</v>
      </c>
      <c r="F5" s="31">
        <f t="shared" si="0"/>
        <v>2986</v>
      </c>
      <c r="G5" s="61">
        <f t="shared" si="0"/>
        <v>252</v>
      </c>
      <c r="H5" s="61">
        <f t="shared" si="0"/>
        <v>260</v>
      </c>
      <c r="I5" s="61">
        <f t="shared" si="0"/>
        <v>506</v>
      </c>
      <c r="J5" s="61">
        <f t="shared" si="0"/>
        <v>815</v>
      </c>
      <c r="K5" s="61">
        <f t="shared" si="0"/>
        <v>201</v>
      </c>
      <c r="L5" s="61">
        <f t="shared" si="0"/>
        <v>211</v>
      </c>
      <c r="M5" s="61">
        <f t="shared" si="0"/>
        <v>98</v>
      </c>
      <c r="N5" s="61">
        <f t="shared" si="0"/>
        <v>108</v>
      </c>
      <c r="O5" s="61">
        <f t="shared" si="0"/>
        <v>74</v>
      </c>
      <c r="P5" s="61">
        <f t="shared" si="0"/>
        <v>53</v>
      </c>
      <c r="Q5" s="61">
        <f t="shared" si="0"/>
        <v>6</v>
      </c>
      <c r="R5" s="61">
        <f t="shared" si="0"/>
        <v>0</v>
      </c>
      <c r="S5" s="61">
        <f t="shared" si="0"/>
        <v>3</v>
      </c>
      <c r="T5" s="61">
        <f t="shared" si="0"/>
        <v>1</v>
      </c>
      <c r="U5" s="61">
        <f t="shared" si="0"/>
        <v>2</v>
      </c>
      <c r="V5" s="61">
        <f t="shared" si="0"/>
        <v>0</v>
      </c>
      <c r="W5" s="61">
        <f t="shared" si="0"/>
        <v>3</v>
      </c>
      <c r="X5" s="61">
        <f t="shared" si="0"/>
        <v>6</v>
      </c>
      <c r="Y5" s="61">
        <f t="shared" si="0"/>
        <v>0</v>
      </c>
      <c r="Z5" s="61">
        <f t="shared" si="0"/>
        <v>6</v>
      </c>
      <c r="AA5" s="61">
        <f t="shared" si="0"/>
        <v>0</v>
      </c>
      <c r="AB5" s="62">
        <f t="shared" si="0"/>
        <v>0</v>
      </c>
      <c r="AC5" s="18" t="s">
        <v>37</v>
      </c>
      <c r="AD5" s="9">
        <f>SUM(AD6:AD7)</f>
        <v>10885</v>
      </c>
      <c r="AE5" s="9">
        <f>SUM(AE6:AE7)</f>
        <v>18220</v>
      </c>
      <c r="AF5" s="32">
        <f>AE5-AD5</f>
        <v>7335</v>
      </c>
      <c r="AG5" s="33">
        <f>AF5/AD5</f>
        <v>0.67386311437758384</v>
      </c>
    </row>
    <row r="6" spans="1:33" s="34" customFormat="1" ht="27">
      <c r="A6" s="89"/>
      <c r="B6" s="90"/>
      <c r="C6" s="28" t="s">
        <v>47</v>
      </c>
      <c r="D6" s="7">
        <f t="shared" ref="D6:AB6" si="1">SUM(D9,D12,D15,D18,D21)</f>
        <v>3330</v>
      </c>
      <c r="E6" s="7">
        <f t="shared" si="1"/>
        <v>808</v>
      </c>
      <c r="F6" s="7">
        <f t="shared" si="1"/>
        <v>1293</v>
      </c>
      <c r="G6" s="58">
        <f t="shared" si="1"/>
        <v>106</v>
      </c>
      <c r="H6" s="58">
        <f t="shared" si="1"/>
        <v>126</v>
      </c>
      <c r="I6" s="58">
        <f t="shared" si="1"/>
        <v>262</v>
      </c>
      <c r="J6" s="58">
        <f t="shared" si="1"/>
        <v>398</v>
      </c>
      <c r="K6" s="58">
        <f t="shared" si="1"/>
        <v>85</v>
      </c>
      <c r="L6" s="58">
        <f t="shared" si="1"/>
        <v>89</v>
      </c>
      <c r="M6" s="58">
        <f t="shared" si="1"/>
        <v>35</v>
      </c>
      <c r="N6" s="58">
        <f t="shared" si="1"/>
        <v>54</v>
      </c>
      <c r="O6" s="58">
        <f t="shared" si="1"/>
        <v>33</v>
      </c>
      <c r="P6" s="58">
        <f t="shared" si="1"/>
        <v>33</v>
      </c>
      <c r="Q6" s="58">
        <f t="shared" si="1"/>
        <v>0</v>
      </c>
      <c r="R6" s="58">
        <f t="shared" si="1"/>
        <v>0</v>
      </c>
      <c r="S6" s="58">
        <f t="shared" si="1"/>
        <v>1</v>
      </c>
      <c r="T6" s="58">
        <f t="shared" si="1"/>
        <v>0</v>
      </c>
      <c r="U6" s="58">
        <f t="shared" si="1"/>
        <v>1</v>
      </c>
      <c r="V6" s="58">
        <f t="shared" si="1"/>
        <v>0</v>
      </c>
      <c r="W6" s="58">
        <f t="shared" si="1"/>
        <v>2</v>
      </c>
      <c r="X6" s="58">
        <f t="shared" si="1"/>
        <v>1</v>
      </c>
      <c r="Y6" s="58">
        <f t="shared" si="1"/>
        <v>0</v>
      </c>
      <c r="Z6" s="58">
        <f t="shared" si="1"/>
        <v>3</v>
      </c>
      <c r="AA6" s="58">
        <f t="shared" si="1"/>
        <v>0</v>
      </c>
      <c r="AB6" s="68">
        <f t="shared" si="1"/>
        <v>0</v>
      </c>
      <c r="AC6" s="19" t="s">
        <v>50</v>
      </c>
      <c r="AD6" s="3">
        <f>SUM(AD9,AD12,AD15,AD18,AD21)</f>
        <v>8461</v>
      </c>
      <c r="AE6" s="3">
        <f>SUM(AE21,AE9,AE12,AE15,AE18)</f>
        <v>14767</v>
      </c>
      <c r="AF6" s="35">
        <f t="shared" ref="AF6:AF22" si="2">AE6-AD6</f>
        <v>6306</v>
      </c>
      <c r="AG6" s="36"/>
    </row>
    <row r="7" spans="1:33" s="34" customFormat="1" ht="27">
      <c r="A7" s="89"/>
      <c r="B7" s="90"/>
      <c r="C7" s="22" t="s">
        <v>48</v>
      </c>
      <c r="D7" s="7">
        <f t="shared" ref="D7:AB7" si="3">SUM(D10,D13,D16,D19,D22)</f>
        <v>4057</v>
      </c>
      <c r="E7" s="7">
        <f t="shared" si="3"/>
        <v>987</v>
      </c>
      <c r="F7" s="7">
        <f t="shared" si="3"/>
        <v>1693</v>
      </c>
      <c r="G7" s="58">
        <f t="shared" si="3"/>
        <v>146</v>
      </c>
      <c r="H7" s="58">
        <f t="shared" si="3"/>
        <v>134</v>
      </c>
      <c r="I7" s="58">
        <f t="shared" si="3"/>
        <v>244</v>
      </c>
      <c r="J7" s="58">
        <f t="shared" si="3"/>
        <v>417</v>
      </c>
      <c r="K7" s="58">
        <f t="shared" si="3"/>
        <v>116</v>
      </c>
      <c r="L7" s="58">
        <f t="shared" si="3"/>
        <v>122</v>
      </c>
      <c r="M7" s="58">
        <f t="shared" si="3"/>
        <v>63</v>
      </c>
      <c r="N7" s="58">
        <f t="shared" si="3"/>
        <v>54</v>
      </c>
      <c r="O7" s="58">
        <f t="shared" si="3"/>
        <v>41</v>
      </c>
      <c r="P7" s="58">
        <f t="shared" si="3"/>
        <v>20</v>
      </c>
      <c r="Q7" s="58">
        <f t="shared" si="3"/>
        <v>6</v>
      </c>
      <c r="R7" s="58">
        <f t="shared" si="3"/>
        <v>0</v>
      </c>
      <c r="S7" s="58">
        <f t="shared" si="3"/>
        <v>2</v>
      </c>
      <c r="T7" s="58">
        <f t="shared" si="3"/>
        <v>1</v>
      </c>
      <c r="U7" s="58">
        <f t="shared" si="3"/>
        <v>1</v>
      </c>
      <c r="V7" s="58">
        <f t="shared" si="3"/>
        <v>0</v>
      </c>
      <c r="W7" s="58">
        <f t="shared" si="3"/>
        <v>1</v>
      </c>
      <c r="X7" s="58">
        <f t="shared" si="3"/>
        <v>5</v>
      </c>
      <c r="Y7" s="58">
        <f t="shared" si="3"/>
        <v>0</v>
      </c>
      <c r="Z7" s="58">
        <f t="shared" si="3"/>
        <v>3</v>
      </c>
      <c r="AA7" s="58">
        <f t="shared" si="3"/>
        <v>0</v>
      </c>
      <c r="AB7" s="68">
        <f t="shared" si="3"/>
        <v>1</v>
      </c>
      <c r="AC7" s="19" t="s">
        <v>51</v>
      </c>
      <c r="AD7" s="3">
        <f>SUM(AD10,AD13,AD16,AD19,AD22)</f>
        <v>2424</v>
      </c>
      <c r="AE7" s="3">
        <f>SUM(AE10,AE13,AE16,AE19,AE22)</f>
        <v>3453</v>
      </c>
      <c r="AF7" s="35">
        <f t="shared" si="2"/>
        <v>1029</v>
      </c>
      <c r="AG7" s="36"/>
    </row>
    <row r="8" spans="1:33" s="34" customFormat="1" ht="23.1" customHeight="1">
      <c r="A8" s="82" t="s">
        <v>66</v>
      </c>
      <c r="B8" s="83"/>
      <c r="C8" s="22" t="s">
        <v>36</v>
      </c>
      <c r="D8" s="37">
        <f>SUM(E8:AB8)</f>
        <v>952</v>
      </c>
      <c r="E8" s="37">
        <f>SUM(E9:E10)</f>
        <v>154</v>
      </c>
      <c r="F8" s="37">
        <f t="shared" ref="F8:AB8" si="4">SUM(F9:F10)</f>
        <v>124</v>
      </c>
      <c r="G8" s="61">
        <f t="shared" si="4"/>
        <v>100</v>
      </c>
      <c r="H8" s="61">
        <f t="shared" si="4"/>
        <v>103</v>
      </c>
      <c r="I8" s="61">
        <f t="shared" si="4"/>
        <v>83</v>
      </c>
      <c r="J8" s="61">
        <f t="shared" si="4"/>
        <v>73</v>
      </c>
      <c r="K8" s="61">
        <f t="shared" si="4"/>
        <v>82</v>
      </c>
      <c r="L8" s="61">
        <f t="shared" si="4"/>
        <v>84</v>
      </c>
      <c r="M8" s="61">
        <f t="shared" si="4"/>
        <v>38</v>
      </c>
      <c r="N8" s="61">
        <f t="shared" si="4"/>
        <v>53</v>
      </c>
      <c r="O8" s="61">
        <f t="shared" si="4"/>
        <v>24</v>
      </c>
      <c r="P8" s="61">
        <f t="shared" si="4"/>
        <v>22</v>
      </c>
      <c r="Q8" s="61">
        <f t="shared" si="4"/>
        <v>5</v>
      </c>
      <c r="R8" s="61">
        <f t="shared" si="4"/>
        <v>0</v>
      </c>
      <c r="S8" s="61">
        <f t="shared" si="4"/>
        <v>3</v>
      </c>
      <c r="T8" s="61">
        <f t="shared" si="4"/>
        <v>0</v>
      </c>
      <c r="U8" s="61">
        <f t="shared" si="4"/>
        <v>2</v>
      </c>
      <c r="V8" s="61">
        <f t="shared" si="4"/>
        <v>0</v>
      </c>
      <c r="W8" s="61">
        <f t="shared" si="4"/>
        <v>2</v>
      </c>
      <c r="X8" s="61">
        <f t="shared" si="4"/>
        <v>0</v>
      </c>
      <c r="Y8" s="61">
        <f t="shared" si="4"/>
        <v>0</v>
      </c>
      <c r="Z8" s="61">
        <f t="shared" si="4"/>
        <v>0</v>
      </c>
      <c r="AA8" s="61">
        <f t="shared" si="4"/>
        <v>0</v>
      </c>
      <c r="AB8" s="62">
        <f t="shared" si="4"/>
        <v>0</v>
      </c>
      <c r="AC8" s="18" t="s">
        <v>36</v>
      </c>
      <c r="AD8" s="9">
        <f>SUM(AD9:AD10)</f>
        <v>3846</v>
      </c>
      <c r="AE8" s="9">
        <f>SUM(AE9:AE10)</f>
        <v>4038</v>
      </c>
      <c r="AF8" s="32">
        <f t="shared" si="2"/>
        <v>192</v>
      </c>
      <c r="AG8" s="33">
        <f t="shared" ref="AG8:AG20" si="5">AF8/AD8</f>
        <v>4.9921996879875197E-2</v>
      </c>
    </row>
    <row r="9" spans="1:33" s="34" customFormat="1" ht="27">
      <c r="A9" s="82"/>
      <c r="B9" s="83"/>
      <c r="C9" s="28" t="s">
        <v>53</v>
      </c>
      <c r="D9" s="7">
        <f>SUM(E9:AB9)</f>
        <v>483</v>
      </c>
      <c r="E9" s="14">
        <v>72</v>
      </c>
      <c r="F9" s="14">
        <v>68</v>
      </c>
      <c r="G9" s="59">
        <v>43</v>
      </c>
      <c r="H9" s="59">
        <v>52</v>
      </c>
      <c r="I9" s="59">
        <v>42</v>
      </c>
      <c r="J9" s="59">
        <v>47</v>
      </c>
      <c r="K9" s="59">
        <v>39</v>
      </c>
      <c r="L9" s="59">
        <v>32</v>
      </c>
      <c r="M9" s="59">
        <v>18</v>
      </c>
      <c r="N9" s="59">
        <v>27</v>
      </c>
      <c r="O9" s="59">
        <v>17</v>
      </c>
      <c r="P9" s="59">
        <v>22</v>
      </c>
      <c r="Q9" s="59">
        <v>0</v>
      </c>
      <c r="R9" s="59">
        <v>0</v>
      </c>
      <c r="S9" s="59">
        <v>1</v>
      </c>
      <c r="T9" s="59">
        <v>0</v>
      </c>
      <c r="U9" s="59">
        <v>1</v>
      </c>
      <c r="V9" s="59">
        <v>0</v>
      </c>
      <c r="W9" s="59">
        <v>2</v>
      </c>
      <c r="X9" s="59">
        <v>0</v>
      </c>
      <c r="Y9" s="59">
        <v>0</v>
      </c>
      <c r="Z9" s="59">
        <v>0</v>
      </c>
      <c r="AA9" s="59">
        <v>0</v>
      </c>
      <c r="AB9" s="60">
        <v>0</v>
      </c>
      <c r="AC9" s="19" t="s">
        <v>50</v>
      </c>
      <c r="AD9" s="3">
        <v>3076</v>
      </c>
      <c r="AE9" s="3">
        <v>3160</v>
      </c>
      <c r="AF9" s="35">
        <f t="shared" si="2"/>
        <v>84</v>
      </c>
      <c r="AG9" s="36"/>
    </row>
    <row r="10" spans="1:33" s="34" customFormat="1" ht="27">
      <c r="A10" s="82"/>
      <c r="B10" s="83"/>
      <c r="C10" s="22" t="s">
        <v>54</v>
      </c>
      <c r="D10" s="58">
        <f>SUM(E10:AB10)</f>
        <v>469</v>
      </c>
      <c r="E10" s="59">
        <v>82</v>
      </c>
      <c r="F10" s="59">
        <v>56</v>
      </c>
      <c r="G10" s="59">
        <v>57</v>
      </c>
      <c r="H10" s="59">
        <v>51</v>
      </c>
      <c r="I10" s="59">
        <v>41</v>
      </c>
      <c r="J10" s="59">
        <v>26</v>
      </c>
      <c r="K10" s="59">
        <v>43</v>
      </c>
      <c r="L10" s="59">
        <v>52</v>
      </c>
      <c r="M10" s="59">
        <v>20</v>
      </c>
      <c r="N10" s="59">
        <v>26</v>
      </c>
      <c r="O10" s="59">
        <v>7</v>
      </c>
      <c r="P10" s="59">
        <v>0</v>
      </c>
      <c r="Q10" s="59">
        <v>5</v>
      </c>
      <c r="R10" s="59">
        <v>0</v>
      </c>
      <c r="S10" s="59">
        <v>2</v>
      </c>
      <c r="T10" s="59">
        <v>0</v>
      </c>
      <c r="U10" s="59">
        <v>1</v>
      </c>
      <c r="V10" s="59">
        <v>0</v>
      </c>
      <c r="W10" s="59">
        <v>0</v>
      </c>
      <c r="X10" s="59">
        <v>0</v>
      </c>
      <c r="Y10" s="59">
        <v>0</v>
      </c>
      <c r="Z10" s="59">
        <v>0</v>
      </c>
      <c r="AA10" s="59">
        <v>0</v>
      </c>
      <c r="AB10" s="60">
        <v>0</v>
      </c>
      <c r="AC10" s="19" t="s">
        <v>96</v>
      </c>
      <c r="AD10" s="3">
        <v>770</v>
      </c>
      <c r="AE10" s="3">
        <v>878</v>
      </c>
      <c r="AF10" s="35">
        <f t="shared" si="2"/>
        <v>108</v>
      </c>
      <c r="AG10" s="36"/>
    </row>
    <row r="11" spans="1:33" s="34" customFormat="1" ht="23.1" customHeight="1">
      <c r="A11" s="82" t="s">
        <v>61</v>
      </c>
      <c r="B11" s="83"/>
      <c r="C11" s="22" t="s">
        <v>36</v>
      </c>
      <c r="D11" s="61">
        <f>SUM(E11:AB11)</f>
        <v>4612</v>
      </c>
      <c r="E11" s="61">
        <f>SUM(E12:E13)</f>
        <v>1145</v>
      </c>
      <c r="F11" s="61">
        <f t="shared" ref="F11:AA11" si="6">SUM(F12:F13)</f>
        <v>2385</v>
      </c>
      <c r="G11" s="61">
        <f t="shared" si="6"/>
        <v>53</v>
      </c>
      <c r="H11" s="61">
        <f t="shared" si="6"/>
        <v>86</v>
      </c>
      <c r="I11" s="61">
        <f t="shared" si="6"/>
        <v>239</v>
      </c>
      <c r="J11" s="61">
        <f t="shared" si="6"/>
        <v>543</v>
      </c>
      <c r="K11" s="61">
        <f t="shared" si="6"/>
        <v>13</v>
      </c>
      <c r="L11" s="61">
        <f t="shared" si="6"/>
        <v>24</v>
      </c>
      <c r="M11" s="61">
        <f t="shared" si="6"/>
        <v>31</v>
      </c>
      <c r="N11" s="61">
        <f t="shared" si="6"/>
        <v>41</v>
      </c>
      <c r="O11" s="61">
        <f t="shared" si="6"/>
        <v>18</v>
      </c>
      <c r="P11" s="61">
        <f t="shared" si="6"/>
        <v>19</v>
      </c>
      <c r="Q11" s="61">
        <f t="shared" si="6"/>
        <v>1</v>
      </c>
      <c r="R11" s="61">
        <f t="shared" si="6"/>
        <v>0</v>
      </c>
      <c r="S11" s="61">
        <f t="shared" si="6"/>
        <v>0</v>
      </c>
      <c r="T11" s="61">
        <f t="shared" si="6"/>
        <v>1</v>
      </c>
      <c r="U11" s="61">
        <f t="shared" si="6"/>
        <v>0</v>
      </c>
      <c r="V11" s="61">
        <f t="shared" si="6"/>
        <v>0</v>
      </c>
      <c r="W11" s="61">
        <f t="shared" si="6"/>
        <v>1</v>
      </c>
      <c r="X11" s="61">
        <f t="shared" si="6"/>
        <v>6</v>
      </c>
      <c r="Y11" s="61">
        <f t="shared" si="6"/>
        <v>0</v>
      </c>
      <c r="Z11" s="61">
        <f t="shared" si="6"/>
        <v>6</v>
      </c>
      <c r="AA11" s="61">
        <f t="shared" si="6"/>
        <v>0</v>
      </c>
      <c r="AB11" s="62"/>
      <c r="AC11" s="18" t="s">
        <v>36</v>
      </c>
      <c r="AD11" s="9">
        <f>SUM(AD12:AD13)</f>
        <v>3058</v>
      </c>
      <c r="AE11" s="9">
        <f>SUM(AE12:AE13)</f>
        <v>9970</v>
      </c>
      <c r="AF11" s="32">
        <f t="shared" si="2"/>
        <v>6912</v>
      </c>
      <c r="AG11" s="33">
        <f t="shared" si="5"/>
        <v>2.2603008502289077</v>
      </c>
    </row>
    <row r="12" spans="1:33" s="34" customFormat="1" ht="27">
      <c r="A12" s="82"/>
      <c r="B12" s="83"/>
      <c r="C12" s="28" t="s">
        <v>53</v>
      </c>
      <c r="D12" s="63">
        <f t="shared" ref="D12:D13" si="7">SUM(E12:AB12)</f>
        <v>1987</v>
      </c>
      <c r="E12" s="64">
        <v>571</v>
      </c>
      <c r="F12" s="64">
        <v>936</v>
      </c>
      <c r="G12" s="64">
        <v>27</v>
      </c>
      <c r="H12" s="64">
        <v>43</v>
      </c>
      <c r="I12" s="64">
        <v>117</v>
      </c>
      <c r="J12" s="64">
        <v>240</v>
      </c>
      <c r="K12" s="64">
        <v>3</v>
      </c>
      <c r="L12" s="64">
        <v>5</v>
      </c>
      <c r="M12" s="64">
        <v>8</v>
      </c>
      <c r="N12" s="64">
        <v>19</v>
      </c>
      <c r="O12" s="64">
        <v>6</v>
      </c>
      <c r="P12" s="64">
        <v>8</v>
      </c>
      <c r="Q12" s="65">
        <v>0</v>
      </c>
      <c r="R12" s="65">
        <v>0</v>
      </c>
      <c r="S12" s="65">
        <v>0</v>
      </c>
      <c r="T12" s="65">
        <v>0</v>
      </c>
      <c r="U12" s="65">
        <v>0</v>
      </c>
      <c r="V12" s="65">
        <v>0</v>
      </c>
      <c r="W12" s="65">
        <v>0</v>
      </c>
      <c r="X12" s="65">
        <v>1</v>
      </c>
      <c r="Y12" s="65">
        <v>0</v>
      </c>
      <c r="Z12" s="65">
        <v>3</v>
      </c>
      <c r="AA12" s="66">
        <v>0</v>
      </c>
      <c r="AB12" s="67">
        <v>0</v>
      </c>
      <c r="AC12" s="19" t="s">
        <v>50</v>
      </c>
      <c r="AD12" s="3">
        <v>2205</v>
      </c>
      <c r="AE12" s="3">
        <v>8117</v>
      </c>
      <c r="AF12" s="35">
        <f t="shared" si="2"/>
        <v>5912</v>
      </c>
      <c r="AG12" s="36"/>
    </row>
    <row r="13" spans="1:33" s="34" customFormat="1" ht="27">
      <c r="A13" s="82"/>
      <c r="B13" s="83"/>
      <c r="C13" s="22" t="s">
        <v>54</v>
      </c>
      <c r="D13" s="63">
        <f t="shared" si="7"/>
        <v>2626</v>
      </c>
      <c r="E13" s="64">
        <v>574</v>
      </c>
      <c r="F13" s="64">
        <v>1449</v>
      </c>
      <c r="G13" s="64">
        <v>26</v>
      </c>
      <c r="H13" s="64">
        <v>43</v>
      </c>
      <c r="I13" s="64">
        <v>122</v>
      </c>
      <c r="J13" s="64">
        <v>303</v>
      </c>
      <c r="K13" s="64">
        <v>10</v>
      </c>
      <c r="L13" s="64">
        <v>19</v>
      </c>
      <c r="M13" s="64">
        <v>23</v>
      </c>
      <c r="N13" s="64">
        <v>22</v>
      </c>
      <c r="O13" s="64">
        <v>12</v>
      </c>
      <c r="P13" s="64">
        <v>11</v>
      </c>
      <c r="Q13" s="65">
        <v>1</v>
      </c>
      <c r="R13" s="65">
        <v>0</v>
      </c>
      <c r="S13" s="65">
        <v>0</v>
      </c>
      <c r="T13" s="65">
        <v>1</v>
      </c>
      <c r="U13" s="65">
        <v>0</v>
      </c>
      <c r="V13" s="65">
        <v>0</v>
      </c>
      <c r="W13" s="65">
        <v>1</v>
      </c>
      <c r="X13" s="65">
        <v>5</v>
      </c>
      <c r="Y13" s="65">
        <v>0</v>
      </c>
      <c r="Z13" s="65">
        <v>3</v>
      </c>
      <c r="AA13" s="65">
        <v>0</v>
      </c>
      <c r="AB13" s="67">
        <v>1</v>
      </c>
      <c r="AC13" s="19" t="s">
        <v>51</v>
      </c>
      <c r="AD13" s="3">
        <v>853</v>
      </c>
      <c r="AE13" s="3">
        <v>1853</v>
      </c>
      <c r="AF13" s="35">
        <f t="shared" si="2"/>
        <v>1000</v>
      </c>
      <c r="AG13" s="36"/>
    </row>
    <row r="14" spans="1:33" s="34" customFormat="1" ht="23.1" customHeight="1">
      <c r="A14" s="82" t="s">
        <v>62</v>
      </c>
      <c r="B14" s="83"/>
      <c r="C14" s="22" t="s">
        <v>36</v>
      </c>
      <c r="D14" s="61">
        <f t="shared" ref="D14:D22" si="8">SUM(E14:AB14)</f>
        <v>1105</v>
      </c>
      <c r="E14" s="61">
        <f>SUM(E15:E16)</f>
        <v>281</v>
      </c>
      <c r="F14" s="61">
        <f t="shared" ref="F14:AB14" si="9">SUM(F15:F16)</f>
        <v>279</v>
      </c>
      <c r="G14" s="61">
        <f t="shared" si="9"/>
        <v>69</v>
      </c>
      <c r="H14" s="61">
        <f t="shared" si="9"/>
        <v>36</v>
      </c>
      <c r="I14" s="61">
        <f t="shared" si="9"/>
        <v>70</v>
      </c>
      <c r="J14" s="61">
        <f t="shared" si="9"/>
        <v>82</v>
      </c>
      <c r="K14" s="61">
        <f t="shared" si="9"/>
        <v>100</v>
      </c>
      <c r="L14" s="61">
        <f t="shared" si="9"/>
        <v>103</v>
      </c>
      <c r="M14" s="61">
        <f t="shared" si="9"/>
        <v>27</v>
      </c>
      <c r="N14" s="61">
        <f t="shared" si="9"/>
        <v>14</v>
      </c>
      <c r="O14" s="61">
        <f t="shared" si="9"/>
        <v>32</v>
      </c>
      <c r="P14" s="61">
        <f t="shared" si="9"/>
        <v>12</v>
      </c>
      <c r="Q14" s="61">
        <f t="shared" si="9"/>
        <v>0</v>
      </c>
      <c r="R14" s="61">
        <f t="shared" si="9"/>
        <v>0</v>
      </c>
      <c r="S14" s="61">
        <f t="shared" si="9"/>
        <v>0</v>
      </c>
      <c r="T14" s="61">
        <f t="shared" si="9"/>
        <v>0</v>
      </c>
      <c r="U14" s="61">
        <f t="shared" si="9"/>
        <v>0</v>
      </c>
      <c r="V14" s="61">
        <f t="shared" si="9"/>
        <v>0</v>
      </c>
      <c r="W14" s="61">
        <f t="shared" si="9"/>
        <v>0</v>
      </c>
      <c r="X14" s="61">
        <f t="shared" si="9"/>
        <v>0</v>
      </c>
      <c r="Y14" s="61">
        <f t="shared" si="9"/>
        <v>0</v>
      </c>
      <c r="Z14" s="61">
        <f t="shared" si="9"/>
        <v>0</v>
      </c>
      <c r="AA14" s="61">
        <f t="shared" si="9"/>
        <v>0</v>
      </c>
      <c r="AB14" s="62">
        <f t="shared" si="9"/>
        <v>0</v>
      </c>
      <c r="AC14" s="18" t="s">
        <v>36</v>
      </c>
      <c r="AD14" s="9">
        <f>SUM(AD15:AD16)</f>
        <v>2551</v>
      </c>
      <c r="AE14" s="9">
        <f>SUM(AE15:AE16)</f>
        <v>2728</v>
      </c>
      <c r="AF14" s="32">
        <f t="shared" si="2"/>
        <v>177</v>
      </c>
      <c r="AG14" s="33">
        <f t="shared" si="5"/>
        <v>6.9384555076440618E-2</v>
      </c>
    </row>
    <row r="15" spans="1:33" s="34" customFormat="1" ht="27">
      <c r="A15" s="82"/>
      <c r="B15" s="83"/>
      <c r="C15" s="28" t="s">
        <v>53</v>
      </c>
      <c r="D15" s="58">
        <f t="shared" si="8"/>
        <v>486</v>
      </c>
      <c r="E15" s="59">
        <v>73</v>
      </c>
      <c r="F15" s="59">
        <v>193</v>
      </c>
      <c r="G15" s="59">
        <v>20</v>
      </c>
      <c r="H15" s="59">
        <v>11</v>
      </c>
      <c r="I15" s="59">
        <v>31</v>
      </c>
      <c r="J15" s="59">
        <v>36</v>
      </c>
      <c r="K15" s="59">
        <v>42</v>
      </c>
      <c r="L15" s="59">
        <v>52</v>
      </c>
      <c r="M15" s="59">
        <v>7</v>
      </c>
      <c r="N15" s="59">
        <v>8</v>
      </c>
      <c r="O15" s="59">
        <v>10</v>
      </c>
      <c r="P15" s="59">
        <v>3</v>
      </c>
      <c r="Q15" s="59">
        <v>0</v>
      </c>
      <c r="R15" s="59">
        <v>0</v>
      </c>
      <c r="S15" s="59">
        <v>0</v>
      </c>
      <c r="T15" s="59">
        <v>0</v>
      </c>
      <c r="U15" s="65">
        <v>0</v>
      </c>
      <c r="V15" s="65">
        <v>0</v>
      </c>
      <c r="W15" s="65">
        <v>0</v>
      </c>
      <c r="X15" s="65">
        <v>0</v>
      </c>
      <c r="Y15" s="65">
        <v>0</v>
      </c>
      <c r="Z15" s="65">
        <v>0</v>
      </c>
      <c r="AA15" s="65">
        <v>0</v>
      </c>
      <c r="AB15" s="67">
        <v>0</v>
      </c>
      <c r="AC15" s="19" t="s">
        <v>50</v>
      </c>
      <c r="AD15" s="3">
        <v>2066</v>
      </c>
      <c r="AE15" s="3">
        <v>2362</v>
      </c>
      <c r="AF15" s="35">
        <f t="shared" si="2"/>
        <v>296</v>
      </c>
      <c r="AG15" s="36"/>
    </row>
    <row r="16" spans="1:33" s="34" customFormat="1" ht="27">
      <c r="A16" s="82"/>
      <c r="B16" s="83"/>
      <c r="C16" s="22" t="s">
        <v>54</v>
      </c>
      <c r="D16" s="58">
        <f t="shared" si="8"/>
        <v>619</v>
      </c>
      <c r="E16" s="59">
        <v>208</v>
      </c>
      <c r="F16" s="59">
        <v>86</v>
      </c>
      <c r="G16" s="59">
        <v>49</v>
      </c>
      <c r="H16" s="59">
        <v>25</v>
      </c>
      <c r="I16" s="59">
        <v>39</v>
      </c>
      <c r="J16" s="59">
        <v>46</v>
      </c>
      <c r="K16" s="59">
        <v>58</v>
      </c>
      <c r="L16" s="59">
        <v>51</v>
      </c>
      <c r="M16" s="59">
        <v>20</v>
      </c>
      <c r="N16" s="59">
        <v>6</v>
      </c>
      <c r="O16" s="59">
        <v>22</v>
      </c>
      <c r="P16" s="59">
        <v>9</v>
      </c>
      <c r="Q16" s="59">
        <v>0</v>
      </c>
      <c r="R16" s="59">
        <v>0</v>
      </c>
      <c r="S16" s="59">
        <v>0</v>
      </c>
      <c r="T16" s="59">
        <v>0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5">
        <v>0</v>
      </c>
      <c r="AA16" s="65">
        <v>0</v>
      </c>
      <c r="AB16" s="67">
        <v>0</v>
      </c>
      <c r="AC16" s="19" t="s">
        <v>51</v>
      </c>
      <c r="AD16" s="3">
        <v>485</v>
      </c>
      <c r="AE16" s="3">
        <v>366</v>
      </c>
      <c r="AF16" s="35">
        <f t="shared" si="2"/>
        <v>-119</v>
      </c>
      <c r="AG16" s="36"/>
    </row>
    <row r="17" spans="1:33" s="34" customFormat="1" ht="23.1" customHeight="1">
      <c r="A17" s="96" t="s">
        <v>98</v>
      </c>
      <c r="B17" s="97"/>
      <c r="C17" s="22" t="s">
        <v>36</v>
      </c>
      <c r="D17" s="61">
        <f t="shared" si="8"/>
        <v>354</v>
      </c>
      <c r="E17" s="61">
        <f>SUM(E18:E19)</f>
        <v>98</v>
      </c>
      <c r="F17" s="61">
        <f t="shared" ref="F17:AB17" si="10">SUM(F18:F19)</f>
        <v>119</v>
      </c>
      <c r="G17" s="61">
        <f t="shared" si="10"/>
        <v>11</v>
      </c>
      <c r="H17" s="61">
        <f t="shared" si="10"/>
        <v>16</v>
      </c>
      <c r="I17" s="61">
        <f t="shared" si="10"/>
        <v>48</v>
      </c>
      <c r="J17" s="61">
        <f t="shared" si="10"/>
        <v>62</v>
      </c>
      <c r="K17" s="61">
        <f t="shared" si="10"/>
        <v>0</v>
      </c>
      <c r="L17" s="61">
        <f t="shared" si="10"/>
        <v>0</v>
      </c>
      <c r="M17" s="61">
        <f t="shared" si="10"/>
        <v>0</v>
      </c>
      <c r="N17" s="61">
        <f t="shared" si="10"/>
        <v>0</v>
      </c>
      <c r="O17" s="61">
        <f t="shared" si="10"/>
        <v>0</v>
      </c>
      <c r="P17" s="61">
        <f t="shared" si="10"/>
        <v>0</v>
      </c>
      <c r="Q17" s="61">
        <f t="shared" si="10"/>
        <v>0</v>
      </c>
      <c r="R17" s="61">
        <f t="shared" si="10"/>
        <v>0</v>
      </c>
      <c r="S17" s="61">
        <f t="shared" si="10"/>
        <v>0</v>
      </c>
      <c r="T17" s="61">
        <f t="shared" si="10"/>
        <v>0</v>
      </c>
      <c r="U17" s="61">
        <f t="shared" si="10"/>
        <v>0</v>
      </c>
      <c r="V17" s="61">
        <f t="shared" si="10"/>
        <v>0</v>
      </c>
      <c r="W17" s="61">
        <f t="shared" si="10"/>
        <v>0</v>
      </c>
      <c r="X17" s="61">
        <f t="shared" si="10"/>
        <v>0</v>
      </c>
      <c r="Y17" s="61">
        <f t="shared" si="10"/>
        <v>0</v>
      </c>
      <c r="Z17" s="61">
        <f t="shared" si="10"/>
        <v>0</v>
      </c>
      <c r="AA17" s="61">
        <f t="shared" si="10"/>
        <v>0</v>
      </c>
      <c r="AB17" s="62">
        <f t="shared" si="10"/>
        <v>0</v>
      </c>
      <c r="AC17" s="18" t="s">
        <v>36</v>
      </c>
      <c r="AD17" s="9">
        <f>SUM(AD18:AD19)</f>
        <v>673</v>
      </c>
      <c r="AE17" s="9">
        <f>SUM(AE18:AE19)</f>
        <v>682</v>
      </c>
      <c r="AF17" s="32">
        <f t="shared" si="2"/>
        <v>9</v>
      </c>
      <c r="AG17" s="33">
        <f t="shared" si="5"/>
        <v>1.3372956909361069E-2</v>
      </c>
    </row>
    <row r="18" spans="1:33" s="34" customFormat="1" ht="27">
      <c r="A18" s="96"/>
      <c r="B18" s="97"/>
      <c r="C18" s="28" t="s">
        <v>53</v>
      </c>
      <c r="D18" s="58">
        <f t="shared" si="8"/>
        <v>161</v>
      </c>
      <c r="E18" s="59">
        <v>37</v>
      </c>
      <c r="F18" s="59">
        <v>48</v>
      </c>
      <c r="G18" s="59">
        <v>5</v>
      </c>
      <c r="H18" s="59">
        <v>9</v>
      </c>
      <c r="I18" s="59">
        <v>23</v>
      </c>
      <c r="J18" s="59">
        <v>39</v>
      </c>
      <c r="K18" s="59">
        <v>0</v>
      </c>
      <c r="L18" s="59">
        <v>0</v>
      </c>
      <c r="M18" s="59">
        <v>0</v>
      </c>
      <c r="N18" s="59">
        <v>0</v>
      </c>
      <c r="O18" s="59">
        <v>0</v>
      </c>
      <c r="P18" s="59">
        <v>0</v>
      </c>
      <c r="Q18" s="59">
        <v>0</v>
      </c>
      <c r="R18" s="59">
        <v>0</v>
      </c>
      <c r="S18" s="65">
        <v>0</v>
      </c>
      <c r="T18" s="65">
        <v>0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5">
        <v>0</v>
      </c>
      <c r="AA18" s="65">
        <v>0</v>
      </c>
      <c r="AB18" s="67">
        <v>0</v>
      </c>
      <c r="AC18" s="19" t="s">
        <v>97</v>
      </c>
      <c r="AD18" s="3">
        <v>586</v>
      </c>
      <c r="AE18" s="3">
        <v>576</v>
      </c>
      <c r="AF18" s="35">
        <f t="shared" si="2"/>
        <v>-10</v>
      </c>
      <c r="AG18" s="36"/>
    </row>
    <row r="19" spans="1:33" s="34" customFormat="1" ht="27">
      <c r="A19" s="96"/>
      <c r="B19" s="97"/>
      <c r="C19" s="22" t="s">
        <v>54</v>
      </c>
      <c r="D19" s="58">
        <f t="shared" si="8"/>
        <v>193</v>
      </c>
      <c r="E19" s="59">
        <v>61</v>
      </c>
      <c r="F19" s="59">
        <v>71</v>
      </c>
      <c r="G19" s="59">
        <v>6</v>
      </c>
      <c r="H19" s="59">
        <v>7</v>
      </c>
      <c r="I19" s="59">
        <v>25</v>
      </c>
      <c r="J19" s="59">
        <v>23</v>
      </c>
      <c r="K19" s="58">
        <v>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8">
        <v>0</v>
      </c>
      <c r="V19" s="58">
        <v>0</v>
      </c>
      <c r="W19" s="58">
        <v>0</v>
      </c>
      <c r="X19" s="58">
        <v>0</v>
      </c>
      <c r="Y19" s="58">
        <v>0</v>
      </c>
      <c r="Z19" s="58">
        <v>0</v>
      </c>
      <c r="AA19" s="58">
        <v>0</v>
      </c>
      <c r="AB19" s="68">
        <v>0</v>
      </c>
      <c r="AC19" s="19" t="s">
        <v>96</v>
      </c>
      <c r="AD19" s="3">
        <v>87</v>
      </c>
      <c r="AE19" s="3">
        <v>106</v>
      </c>
      <c r="AF19" s="35">
        <f t="shared" si="2"/>
        <v>19</v>
      </c>
      <c r="AG19" s="36"/>
    </row>
    <row r="20" spans="1:33" s="34" customFormat="1" ht="23.1" customHeight="1">
      <c r="A20" s="98" t="s">
        <v>63</v>
      </c>
      <c r="B20" s="99"/>
      <c r="C20" s="22" t="s">
        <v>36</v>
      </c>
      <c r="D20" s="61">
        <f t="shared" si="8"/>
        <v>363</v>
      </c>
      <c r="E20" s="61">
        <f>SUM(E21:E22)</f>
        <v>117</v>
      </c>
      <c r="F20" s="61">
        <f t="shared" ref="F20:AB20" si="11">SUM(F21:F22)</f>
        <v>79</v>
      </c>
      <c r="G20" s="61">
        <f t="shared" si="11"/>
        <v>19</v>
      </c>
      <c r="H20" s="61">
        <f t="shared" si="11"/>
        <v>19</v>
      </c>
      <c r="I20" s="61">
        <f t="shared" si="11"/>
        <v>66</v>
      </c>
      <c r="J20" s="61">
        <f t="shared" si="11"/>
        <v>55</v>
      </c>
      <c r="K20" s="61">
        <f t="shared" si="11"/>
        <v>6</v>
      </c>
      <c r="L20" s="61">
        <f t="shared" si="11"/>
        <v>0</v>
      </c>
      <c r="M20" s="61">
        <f t="shared" si="11"/>
        <v>2</v>
      </c>
      <c r="N20" s="61">
        <f t="shared" si="11"/>
        <v>0</v>
      </c>
      <c r="O20" s="61">
        <f t="shared" si="11"/>
        <v>0</v>
      </c>
      <c r="P20" s="61">
        <f t="shared" si="11"/>
        <v>0</v>
      </c>
      <c r="Q20" s="61">
        <f t="shared" si="11"/>
        <v>0</v>
      </c>
      <c r="R20" s="61">
        <f t="shared" si="11"/>
        <v>0</v>
      </c>
      <c r="S20" s="61">
        <f t="shared" si="11"/>
        <v>0</v>
      </c>
      <c r="T20" s="61">
        <f t="shared" si="11"/>
        <v>0</v>
      </c>
      <c r="U20" s="61">
        <f t="shared" si="11"/>
        <v>0</v>
      </c>
      <c r="V20" s="61">
        <f t="shared" si="11"/>
        <v>0</v>
      </c>
      <c r="W20" s="61">
        <f t="shared" si="11"/>
        <v>0</v>
      </c>
      <c r="X20" s="61">
        <f t="shared" si="11"/>
        <v>0</v>
      </c>
      <c r="Y20" s="61">
        <f t="shared" si="11"/>
        <v>0</v>
      </c>
      <c r="Z20" s="61">
        <f t="shared" si="11"/>
        <v>0</v>
      </c>
      <c r="AA20" s="61">
        <f t="shared" si="11"/>
        <v>0</v>
      </c>
      <c r="AB20" s="62">
        <f t="shared" si="11"/>
        <v>0</v>
      </c>
      <c r="AC20" s="18" t="s">
        <v>36</v>
      </c>
      <c r="AD20" s="9">
        <f>SUM(AD21:AD22)</f>
        <v>757</v>
      </c>
      <c r="AE20" s="9">
        <f>SUM(AE21:AE22)</f>
        <v>802</v>
      </c>
      <c r="AF20" s="32">
        <f t="shared" si="2"/>
        <v>45</v>
      </c>
      <c r="AG20" s="33">
        <f t="shared" si="5"/>
        <v>5.9445178335535004E-2</v>
      </c>
    </row>
    <row r="21" spans="1:33" s="34" customFormat="1" ht="27">
      <c r="A21" s="98"/>
      <c r="B21" s="99"/>
      <c r="C21" s="28" t="s">
        <v>53</v>
      </c>
      <c r="D21" s="58">
        <f t="shared" si="8"/>
        <v>213</v>
      </c>
      <c r="E21" s="59">
        <v>55</v>
      </c>
      <c r="F21" s="59">
        <v>48</v>
      </c>
      <c r="G21" s="59">
        <v>11</v>
      </c>
      <c r="H21" s="59">
        <v>11</v>
      </c>
      <c r="I21" s="59">
        <v>49</v>
      </c>
      <c r="J21" s="59">
        <v>36</v>
      </c>
      <c r="K21" s="59">
        <v>1</v>
      </c>
      <c r="L21" s="59">
        <v>0</v>
      </c>
      <c r="M21" s="59">
        <v>2</v>
      </c>
      <c r="N21" s="59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  <c r="W21" s="65">
        <v>0</v>
      </c>
      <c r="X21" s="65">
        <v>0</v>
      </c>
      <c r="Y21" s="65">
        <v>0</v>
      </c>
      <c r="Z21" s="65">
        <v>0</v>
      </c>
      <c r="AA21" s="65">
        <v>0</v>
      </c>
      <c r="AB21" s="67">
        <v>0</v>
      </c>
      <c r="AC21" s="19" t="s">
        <v>97</v>
      </c>
      <c r="AD21" s="3">
        <v>528</v>
      </c>
      <c r="AE21" s="3">
        <v>552</v>
      </c>
      <c r="AF21" s="35">
        <f t="shared" si="2"/>
        <v>24</v>
      </c>
      <c r="AG21" s="36"/>
    </row>
    <row r="22" spans="1:33" s="34" customFormat="1" ht="27.75" thickBot="1">
      <c r="A22" s="100"/>
      <c r="B22" s="101"/>
      <c r="C22" s="10" t="s">
        <v>54</v>
      </c>
      <c r="D22" s="69">
        <f t="shared" si="8"/>
        <v>150</v>
      </c>
      <c r="E22" s="70">
        <v>62</v>
      </c>
      <c r="F22" s="70">
        <v>31</v>
      </c>
      <c r="G22" s="70">
        <v>8</v>
      </c>
      <c r="H22" s="70">
        <v>8</v>
      </c>
      <c r="I22" s="70">
        <v>17</v>
      </c>
      <c r="J22" s="70">
        <v>19</v>
      </c>
      <c r="K22" s="70">
        <v>5</v>
      </c>
      <c r="L22" s="70">
        <v>0</v>
      </c>
      <c r="M22" s="70">
        <v>0</v>
      </c>
      <c r="N22" s="70">
        <v>0</v>
      </c>
      <c r="O22" s="71">
        <v>0</v>
      </c>
      <c r="P22" s="71">
        <v>0</v>
      </c>
      <c r="Q22" s="71">
        <v>0</v>
      </c>
      <c r="R22" s="71">
        <v>0</v>
      </c>
      <c r="S22" s="71">
        <v>0</v>
      </c>
      <c r="T22" s="71">
        <v>0</v>
      </c>
      <c r="U22" s="71">
        <v>0</v>
      </c>
      <c r="V22" s="71">
        <v>0</v>
      </c>
      <c r="W22" s="71">
        <v>0</v>
      </c>
      <c r="X22" s="71">
        <v>0</v>
      </c>
      <c r="Y22" s="71">
        <v>0</v>
      </c>
      <c r="Z22" s="71">
        <v>0</v>
      </c>
      <c r="AA22" s="71">
        <v>0</v>
      </c>
      <c r="AB22" s="72">
        <v>0</v>
      </c>
      <c r="AC22" s="44" t="s">
        <v>96</v>
      </c>
      <c r="AD22" s="43">
        <v>229</v>
      </c>
      <c r="AE22" s="43">
        <v>250</v>
      </c>
      <c r="AF22" s="45">
        <f t="shared" si="2"/>
        <v>21</v>
      </c>
      <c r="AG22" s="46"/>
    </row>
    <row r="23" spans="1:33" s="34" customFormat="1">
      <c r="D23" s="47"/>
      <c r="E23" s="47"/>
    </row>
    <row r="24" spans="1:33" s="34" customFormat="1">
      <c r="D24" s="47"/>
      <c r="E24" s="47"/>
    </row>
    <row r="28" spans="1:33">
      <c r="Z28" t="s">
        <v>52</v>
      </c>
    </row>
  </sheetData>
  <mergeCells count="29">
    <mergeCell ref="U3:V3"/>
    <mergeCell ref="S3:T3"/>
    <mergeCell ref="A14:B16"/>
    <mergeCell ref="A17:B19"/>
    <mergeCell ref="A20:B22"/>
    <mergeCell ref="A5:B7"/>
    <mergeCell ref="E3:F3"/>
    <mergeCell ref="M3:N3"/>
    <mergeCell ref="A1:AG1"/>
    <mergeCell ref="A8:B10"/>
    <mergeCell ref="A11:B13"/>
    <mergeCell ref="C2:AB2"/>
    <mergeCell ref="K3:L3"/>
    <mergeCell ref="A2:B4"/>
    <mergeCell ref="C3:C4"/>
    <mergeCell ref="D3:D4"/>
    <mergeCell ref="G3:H3"/>
    <mergeCell ref="I3:J3"/>
    <mergeCell ref="Q3:R3"/>
    <mergeCell ref="O3:P3"/>
    <mergeCell ref="AA3:AB3"/>
    <mergeCell ref="Y3:Z3"/>
    <mergeCell ref="W3:X3"/>
    <mergeCell ref="AC2:AG2"/>
    <mergeCell ref="AC3:AC4"/>
    <mergeCell ref="AD3:AD4"/>
    <mergeCell ref="AE3:AE4"/>
    <mergeCell ref="AF3:AF4"/>
    <mergeCell ref="AG3:AG4"/>
  </mergeCells>
  <phoneticPr fontId="2" type="noConversion"/>
  <pageMargins left="0.19685039370078741" right="0.19685039370078741" top="0.78740157480314965" bottom="0.70866141732283472" header="0.51181102362204722" footer="0.51181102362204722"/>
  <pageSetup paperSize="9"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64"/>
  <sheetViews>
    <sheetView tabSelected="1" view="pageBreakPreview" zoomScale="85" zoomScaleNormal="100" zoomScaleSheetLayoutView="85" workbookViewId="0">
      <selection activeCell="A2" sqref="A2:B4"/>
    </sheetView>
  </sheetViews>
  <sheetFormatPr defaultRowHeight="13.5"/>
  <cols>
    <col min="1" max="1" width="5.5546875" customWidth="1"/>
    <col min="2" max="2" width="7.88671875" customWidth="1"/>
    <col min="3" max="3" width="6.44140625" customWidth="1"/>
    <col min="4" max="4" width="10.6640625" customWidth="1"/>
    <col min="5" max="6" width="9.5546875" customWidth="1"/>
    <col min="7" max="8" width="7.6640625" customWidth="1"/>
    <col min="9" max="10" width="9.5546875" customWidth="1"/>
    <col min="11" max="11" width="7.6640625" customWidth="1"/>
    <col min="12" max="14" width="6.88671875" customWidth="1"/>
    <col min="15" max="15" width="6.33203125" customWidth="1"/>
    <col min="16" max="17" width="6.88671875" customWidth="1"/>
    <col min="18" max="18" width="5.33203125" customWidth="1"/>
    <col min="19" max="19" width="5.77734375" customWidth="1"/>
    <col min="20" max="20" width="4.33203125" customWidth="1"/>
    <col min="21" max="21" width="5.77734375" customWidth="1"/>
    <col min="22" max="22" width="4.33203125" customWidth="1"/>
    <col min="23" max="23" width="5.21875" customWidth="1"/>
    <col min="24" max="24" width="5.33203125" customWidth="1"/>
    <col min="25" max="25" width="4.33203125" customWidth="1"/>
    <col min="26" max="26" width="5.77734375" customWidth="1"/>
    <col min="27" max="28" width="4.33203125" customWidth="1"/>
    <col min="29" max="29" width="7.109375" customWidth="1"/>
    <col min="30" max="30" width="8.88671875" customWidth="1"/>
    <col min="32" max="32" width="7.109375" customWidth="1"/>
    <col min="33" max="33" width="7" bestFit="1" customWidth="1"/>
  </cols>
  <sheetData>
    <row r="1" spans="1:33" ht="33" customHeight="1" thickBot="1">
      <c r="A1" s="103" t="s">
        <v>91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</row>
    <row r="2" spans="1:33" ht="27" customHeight="1">
      <c r="A2" s="87" t="s">
        <v>21</v>
      </c>
      <c r="B2" s="88"/>
      <c r="C2" s="88" t="s">
        <v>0</v>
      </c>
      <c r="D2" s="116" t="s">
        <v>88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7"/>
      <c r="AC2" s="93" t="s">
        <v>64</v>
      </c>
      <c r="AD2" s="94"/>
      <c r="AE2" s="94"/>
      <c r="AF2" s="94"/>
      <c r="AG2" s="95"/>
    </row>
    <row r="3" spans="1:33" ht="29.25" customHeight="1">
      <c r="A3" s="89"/>
      <c r="B3" s="90"/>
      <c r="C3" s="90"/>
      <c r="D3" s="106" t="s">
        <v>40</v>
      </c>
      <c r="E3" s="104" t="s">
        <v>41</v>
      </c>
      <c r="F3" s="104"/>
      <c r="G3" s="104" t="s">
        <v>42</v>
      </c>
      <c r="H3" s="104"/>
      <c r="I3" s="104" t="s">
        <v>43</v>
      </c>
      <c r="J3" s="104"/>
      <c r="K3" s="104" t="s">
        <v>44</v>
      </c>
      <c r="L3" s="104"/>
      <c r="M3" s="104" t="s">
        <v>45</v>
      </c>
      <c r="N3" s="104"/>
      <c r="O3" s="104" t="s">
        <v>29</v>
      </c>
      <c r="P3" s="104"/>
      <c r="Q3" s="104" t="s">
        <v>30</v>
      </c>
      <c r="R3" s="104"/>
      <c r="S3" s="104" t="s">
        <v>46</v>
      </c>
      <c r="T3" s="104"/>
      <c r="U3" s="104" t="s">
        <v>32</v>
      </c>
      <c r="V3" s="104"/>
      <c r="W3" s="104" t="s">
        <v>33</v>
      </c>
      <c r="X3" s="104"/>
      <c r="Y3" s="104" t="s">
        <v>34</v>
      </c>
      <c r="Z3" s="104"/>
      <c r="AA3" s="104" t="s">
        <v>35</v>
      </c>
      <c r="AB3" s="105"/>
      <c r="AC3" s="118" t="s">
        <v>49</v>
      </c>
      <c r="AD3" s="119" t="s">
        <v>65</v>
      </c>
      <c r="AE3" s="119" t="s">
        <v>90</v>
      </c>
      <c r="AF3" s="111" t="s">
        <v>39</v>
      </c>
      <c r="AG3" s="112" t="s">
        <v>38</v>
      </c>
    </row>
    <row r="4" spans="1:33" ht="24.75" customHeight="1">
      <c r="A4" s="89"/>
      <c r="B4" s="90"/>
      <c r="C4" s="90"/>
      <c r="D4" s="106"/>
      <c r="E4" s="2" t="s">
        <v>55</v>
      </c>
      <c r="F4" s="15" t="s">
        <v>56</v>
      </c>
      <c r="G4" s="15" t="s">
        <v>55</v>
      </c>
      <c r="H4" s="15" t="s">
        <v>56</v>
      </c>
      <c r="I4" s="15" t="s">
        <v>55</v>
      </c>
      <c r="J4" s="15" t="s">
        <v>56</v>
      </c>
      <c r="K4" s="15" t="s">
        <v>55</v>
      </c>
      <c r="L4" s="15" t="s">
        <v>56</v>
      </c>
      <c r="M4" s="15" t="s">
        <v>55</v>
      </c>
      <c r="N4" s="15" t="s">
        <v>56</v>
      </c>
      <c r="O4" s="15" t="s">
        <v>55</v>
      </c>
      <c r="P4" s="15" t="s">
        <v>56</v>
      </c>
      <c r="Q4" s="15" t="s">
        <v>55</v>
      </c>
      <c r="R4" s="15" t="s">
        <v>56</v>
      </c>
      <c r="S4" s="15" t="s">
        <v>55</v>
      </c>
      <c r="T4" s="15" t="s">
        <v>56</v>
      </c>
      <c r="U4" s="15" t="s">
        <v>55</v>
      </c>
      <c r="V4" s="15" t="s">
        <v>56</v>
      </c>
      <c r="W4" s="15" t="s">
        <v>55</v>
      </c>
      <c r="X4" s="15" t="s">
        <v>56</v>
      </c>
      <c r="Y4" s="15" t="s">
        <v>55</v>
      </c>
      <c r="Z4" s="15" t="s">
        <v>56</v>
      </c>
      <c r="AA4" s="15" t="s">
        <v>55</v>
      </c>
      <c r="AB4" s="17" t="s">
        <v>56</v>
      </c>
      <c r="AC4" s="74"/>
      <c r="AD4" s="76"/>
      <c r="AE4" s="76"/>
      <c r="AF4" s="78"/>
      <c r="AG4" s="80"/>
    </row>
    <row r="5" spans="1:33" s="34" customFormat="1" ht="24.75" customHeight="1">
      <c r="A5" s="113" t="s">
        <v>67</v>
      </c>
      <c r="B5" s="114"/>
      <c r="C5" s="4" t="s">
        <v>37</v>
      </c>
      <c r="D5" s="12">
        <f>SUM(D6:D7)</f>
        <v>15113</v>
      </c>
      <c r="E5" s="12">
        <f>SUM(E6:E7)</f>
        <v>4845</v>
      </c>
      <c r="F5" s="12">
        <f t="shared" ref="F5:AB5" si="0">SUM(F6:F7)</f>
        <v>4854</v>
      </c>
      <c r="G5" s="12">
        <f t="shared" si="0"/>
        <v>461</v>
      </c>
      <c r="H5" s="12">
        <f t="shared" si="0"/>
        <v>394</v>
      </c>
      <c r="I5" s="12">
        <f t="shared" si="0"/>
        <v>1703</v>
      </c>
      <c r="J5" s="12">
        <f t="shared" si="0"/>
        <v>1450</v>
      </c>
      <c r="K5" s="12">
        <f t="shared" si="0"/>
        <v>307</v>
      </c>
      <c r="L5" s="12">
        <f t="shared" si="0"/>
        <v>269</v>
      </c>
      <c r="M5" s="12">
        <f t="shared" si="0"/>
        <v>100</v>
      </c>
      <c r="N5" s="12">
        <f t="shared" si="0"/>
        <v>72</v>
      </c>
      <c r="O5" s="12">
        <f t="shared" si="0"/>
        <v>276</v>
      </c>
      <c r="P5" s="12">
        <f t="shared" si="0"/>
        <v>270</v>
      </c>
      <c r="Q5" s="12">
        <f t="shared" si="0"/>
        <v>40</v>
      </c>
      <c r="R5" s="12">
        <f t="shared" si="0"/>
        <v>39</v>
      </c>
      <c r="S5" s="12">
        <f t="shared" si="0"/>
        <v>0</v>
      </c>
      <c r="T5" s="12">
        <f t="shared" si="0"/>
        <v>1</v>
      </c>
      <c r="U5" s="12">
        <f t="shared" si="0"/>
        <v>0</v>
      </c>
      <c r="V5" s="12">
        <f t="shared" si="0"/>
        <v>0</v>
      </c>
      <c r="W5" s="12">
        <f t="shared" si="0"/>
        <v>5</v>
      </c>
      <c r="X5" s="12">
        <f t="shared" si="0"/>
        <v>1</v>
      </c>
      <c r="Y5" s="12">
        <f t="shared" si="0"/>
        <v>8</v>
      </c>
      <c r="Z5" s="12">
        <f t="shared" si="0"/>
        <v>4</v>
      </c>
      <c r="AA5" s="12">
        <f t="shared" si="0"/>
        <v>5</v>
      </c>
      <c r="AB5" s="20">
        <f t="shared" si="0"/>
        <v>9</v>
      </c>
      <c r="AC5" s="25" t="s">
        <v>37</v>
      </c>
      <c r="AD5" s="26">
        <f>SUM(AD6:AD7)</f>
        <v>30185</v>
      </c>
      <c r="AE5" s="26">
        <f>SUM(AE6:AE7)</f>
        <v>35220</v>
      </c>
      <c r="AF5" s="32">
        <f>AE5-AD5</f>
        <v>5035</v>
      </c>
      <c r="AG5" s="27">
        <f>AF5/AD5</f>
        <v>0.16680470432333941</v>
      </c>
    </row>
    <row r="6" spans="1:33" s="34" customFormat="1" ht="27">
      <c r="A6" s="115"/>
      <c r="B6" s="114"/>
      <c r="C6" s="1" t="s">
        <v>47</v>
      </c>
      <c r="D6" s="13">
        <f>SUM(E6:AB6)</f>
        <v>7020</v>
      </c>
      <c r="E6" s="13">
        <f t="shared" ref="E6:M6" si="1">SUM(E9,E12,E15,E18,E21,E24,E27,E30,E33,E36,E39,E42,E45,E48,E51,E54,E57,E60)</f>
        <v>2049</v>
      </c>
      <c r="F6" s="13">
        <f t="shared" si="1"/>
        <v>2400</v>
      </c>
      <c r="G6" s="13">
        <f t="shared" si="1"/>
        <v>190</v>
      </c>
      <c r="H6" s="13">
        <f t="shared" si="1"/>
        <v>183</v>
      </c>
      <c r="I6" s="13">
        <f t="shared" si="1"/>
        <v>754</v>
      </c>
      <c r="J6" s="13">
        <f t="shared" si="1"/>
        <v>726</v>
      </c>
      <c r="K6" s="13">
        <f t="shared" si="1"/>
        <v>112</v>
      </c>
      <c r="L6" s="13">
        <f t="shared" si="1"/>
        <v>127</v>
      </c>
      <c r="M6" s="13">
        <f t="shared" si="1"/>
        <v>55</v>
      </c>
      <c r="N6" s="13">
        <f t="shared" ref="N6:AB6" si="2">SUM(N9,N12,N15,N18,N21,N24,N27,N30,N33,N36,N39,N42,N45,N48,N51,N54,N57,N60)</f>
        <v>41</v>
      </c>
      <c r="O6" s="13">
        <f t="shared" si="2"/>
        <v>165</v>
      </c>
      <c r="P6" s="13">
        <f t="shared" si="2"/>
        <v>145</v>
      </c>
      <c r="Q6" s="13">
        <f t="shared" si="2"/>
        <v>20</v>
      </c>
      <c r="R6" s="13">
        <f t="shared" si="2"/>
        <v>38</v>
      </c>
      <c r="S6" s="13">
        <f t="shared" si="2"/>
        <v>0</v>
      </c>
      <c r="T6" s="13">
        <f t="shared" si="2"/>
        <v>0</v>
      </c>
      <c r="U6" s="13">
        <f t="shared" si="2"/>
        <v>0</v>
      </c>
      <c r="V6" s="13">
        <f t="shared" si="2"/>
        <v>0</v>
      </c>
      <c r="W6" s="13">
        <f t="shared" si="2"/>
        <v>0</v>
      </c>
      <c r="X6" s="13">
        <f t="shared" si="2"/>
        <v>1</v>
      </c>
      <c r="Y6" s="13">
        <f t="shared" si="2"/>
        <v>1</v>
      </c>
      <c r="Z6" s="13">
        <f t="shared" si="2"/>
        <v>2</v>
      </c>
      <c r="AA6" s="13">
        <f t="shared" si="2"/>
        <v>4</v>
      </c>
      <c r="AB6" s="21">
        <f t="shared" si="2"/>
        <v>7</v>
      </c>
      <c r="AC6" s="19" t="s">
        <v>58</v>
      </c>
      <c r="AD6" s="14">
        <f>SUM(AD9,AD12,AD15,AD18,AD21,AD24,AD27,AD30,AD33,AD36,AD39,AD42,AD45,AD48,AD51,AD54,AD57,AD60)</f>
        <v>24638</v>
      </c>
      <c r="AE6" s="14">
        <f>SUM(AE9,AE12,AE15,AE18,AE21,AE24,AE27,AE30,AE33,AE36,AE39,AE42,AE45,AE48,AE51,AE54,AE57,AE60)</f>
        <v>28752</v>
      </c>
      <c r="AF6" s="48">
        <f t="shared" ref="AF6:AF61" si="3">AE6-AD6</f>
        <v>4114</v>
      </c>
      <c r="AG6" s="11">
        <f t="shared" ref="AG6:AG28" si="4">AF6/AD6</f>
        <v>0.16697783911031738</v>
      </c>
    </row>
    <row r="7" spans="1:33" s="34" customFormat="1" ht="27">
      <c r="A7" s="115"/>
      <c r="B7" s="114"/>
      <c r="C7" s="29" t="s">
        <v>48</v>
      </c>
      <c r="D7" s="13">
        <f>SUM(E7:AB7)</f>
        <v>8093</v>
      </c>
      <c r="E7" s="13">
        <f t="shared" ref="E7:M7" si="5">SUM(E10,E13,E16,E19,E22,E25,E28,E31,E34,E37,E40,E43,E46,E49,E52,E55,E58,E61)</f>
        <v>2796</v>
      </c>
      <c r="F7" s="13">
        <f t="shared" si="5"/>
        <v>2454</v>
      </c>
      <c r="G7" s="13">
        <f t="shared" si="5"/>
        <v>271</v>
      </c>
      <c r="H7" s="13">
        <f t="shared" si="5"/>
        <v>211</v>
      </c>
      <c r="I7" s="13">
        <f t="shared" si="5"/>
        <v>949</v>
      </c>
      <c r="J7" s="13">
        <f t="shared" si="5"/>
        <v>724</v>
      </c>
      <c r="K7" s="13">
        <f t="shared" si="5"/>
        <v>195</v>
      </c>
      <c r="L7" s="13">
        <f t="shared" si="5"/>
        <v>142</v>
      </c>
      <c r="M7" s="13">
        <f t="shared" si="5"/>
        <v>45</v>
      </c>
      <c r="N7" s="13">
        <f t="shared" ref="N7:AB7" si="6">SUM(N10,N13,N16,N19,N22,N25,N28,N31,N34,N37,N40,N43,N46,N49,N52,N55,N58,N61)</f>
        <v>31</v>
      </c>
      <c r="O7" s="13">
        <f t="shared" si="6"/>
        <v>111</v>
      </c>
      <c r="P7" s="13">
        <f t="shared" si="6"/>
        <v>125</v>
      </c>
      <c r="Q7" s="13">
        <f t="shared" si="6"/>
        <v>20</v>
      </c>
      <c r="R7" s="13">
        <f t="shared" si="6"/>
        <v>1</v>
      </c>
      <c r="S7" s="13">
        <f t="shared" si="6"/>
        <v>0</v>
      </c>
      <c r="T7" s="13">
        <f t="shared" si="6"/>
        <v>1</v>
      </c>
      <c r="U7" s="13">
        <f t="shared" si="6"/>
        <v>0</v>
      </c>
      <c r="V7" s="13">
        <f t="shared" si="6"/>
        <v>0</v>
      </c>
      <c r="W7" s="13">
        <f t="shared" si="6"/>
        <v>5</v>
      </c>
      <c r="X7" s="13">
        <f t="shared" si="6"/>
        <v>0</v>
      </c>
      <c r="Y7" s="13">
        <f t="shared" si="6"/>
        <v>7</v>
      </c>
      <c r="Z7" s="13">
        <f t="shared" si="6"/>
        <v>2</v>
      </c>
      <c r="AA7" s="13">
        <f t="shared" si="6"/>
        <v>1</v>
      </c>
      <c r="AB7" s="21">
        <f t="shared" si="6"/>
        <v>2</v>
      </c>
      <c r="AC7" s="19" t="s">
        <v>59</v>
      </c>
      <c r="AD7" s="14">
        <f>SUM(AD10,AD13,AD16,AD19,AD22,AD25,AD28,AD31,AD34,AD37,AD40,AD43,AD46,AD49,AD52,AD55,AD58,AD61)</f>
        <v>5547</v>
      </c>
      <c r="AE7" s="14">
        <f>SUM(AE10,AE13,AE16,AE19,AE22,AE25,AE28,AE31,AE34,AE37,AE40,AE43,AE46,AE49,AE52,AE55,AE58,AE61)</f>
        <v>6468</v>
      </c>
      <c r="AF7" s="48">
        <f t="shared" si="3"/>
        <v>921</v>
      </c>
      <c r="AG7" s="11">
        <f t="shared" si="4"/>
        <v>0.16603569497025419</v>
      </c>
    </row>
    <row r="8" spans="1:33" s="34" customFormat="1" ht="27.75" customHeight="1">
      <c r="A8" s="107" t="s">
        <v>1</v>
      </c>
      <c r="B8" s="108" t="s">
        <v>2</v>
      </c>
      <c r="C8" s="5" t="s">
        <v>36</v>
      </c>
      <c r="D8" s="49">
        <f>SUM(E8:AB8)</f>
        <v>1257</v>
      </c>
      <c r="E8" s="49">
        <f t="shared" ref="E8:M8" si="7">SUM(E9:E10)</f>
        <v>427</v>
      </c>
      <c r="F8" s="49">
        <f t="shared" si="7"/>
        <v>468</v>
      </c>
      <c r="G8" s="49">
        <f t="shared" si="7"/>
        <v>24</v>
      </c>
      <c r="H8" s="49">
        <f t="shared" si="7"/>
        <v>25</v>
      </c>
      <c r="I8" s="49">
        <f t="shared" si="7"/>
        <v>146</v>
      </c>
      <c r="J8" s="49">
        <f t="shared" si="7"/>
        <v>141</v>
      </c>
      <c r="K8" s="49">
        <f t="shared" si="7"/>
        <v>13</v>
      </c>
      <c r="L8" s="49">
        <f t="shared" si="7"/>
        <v>13</v>
      </c>
      <c r="M8" s="49">
        <f t="shared" si="7"/>
        <v>0</v>
      </c>
      <c r="N8" s="49">
        <f t="shared" ref="N8:AB8" si="8">SUM(N9:N10)</f>
        <v>0</v>
      </c>
      <c r="O8" s="49">
        <f t="shared" si="8"/>
        <v>0</v>
      </c>
      <c r="P8" s="49">
        <f t="shared" si="8"/>
        <v>0</v>
      </c>
      <c r="Q8" s="49">
        <f t="shared" si="8"/>
        <v>0</v>
      </c>
      <c r="R8" s="49">
        <f t="shared" si="8"/>
        <v>0</v>
      </c>
      <c r="S8" s="49">
        <f t="shared" si="8"/>
        <v>0</v>
      </c>
      <c r="T8" s="49">
        <f t="shared" si="8"/>
        <v>0</v>
      </c>
      <c r="U8" s="49">
        <f t="shared" si="8"/>
        <v>0</v>
      </c>
      <c r="V8" s="49">
        <f t="shared" si="8"/>
        <v>0</v>
      </c>
      <c r="W8" s="49">
        <f t="shared" si="8"/>
        <v>0</v>
      </c>
      <c r="X8" s="49">
        <f t="shared" si="8"/>
        <v>0</v>
      </c>
      <c r="Y8" s="49">
        <f t="shared" si="8"/>
        <v>0</v>
      </c>
      <c r="Z8" s="49">
        <f t="shared" si="8"/>
        <v>0</v>
      </c>
      <c r="AA8" s="49">
        <f t="shared" si="8"/>
        <v>0</v>
      </c>
      <c r="AB8" s="50">
        <f t="shared" si="8"/>
        <v>0</v>
      </c>
      <c r="AC8" s="51" t="s">
        <v>36</v>
      </c>
      <c r="AD8" s="26">
        <f>SUM(AD9:AD10)</f>
        <v>2642</v>
      </c>
      <c r="AE8" s="26">
        <f>SUM(AE9:AE10)</f>
        <v>2862</v>
      </c>
      <c r="AF8" s="32">
        <f t="shared" si="3"/>
        <v>220</v>
      </c>
      <c r="AG8" s="27">
        <f t="shared" si="4"/>
        <v>8.327024981074943E-2</v>
      </c>
    </row>
    <row r="9" spans="1:33" s="34" customFormat="1" ht="27.75" customHeight="1">
      <c r="A9" s="107"/>
      <c r="B9" s="108"/>
      <c r="C9" s="1" t="s">
        <v>53</v>
      </c>
      <c r="D9" s="52">
        <f>SUM(E9:AB9)</f>
        <v>554</v>
      </c>
      <c r="E9" s="52">
        <v>111</v>
      </c>
      <c r="F9" s="14">
        <v>264</v>
      </c>
      <c r="G9" s="14">
        <v>10</v>
      </c>
      <c r="H9" s="14">
        <v>15</v>
      </c>
      <c r="I9" s="14">
        <v>68</v>
      </c>
      <c r="J9" s="14">
        <v>71</v>
      </c>
      <c r="K9" s="14">
        <v>6</v>
      </c>
      <c r="L9" s="14">
        <v>9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38">
        <v>0</v>
      </c>
      <c r="AC9" s="19" t="s">
        <v>58</v>
      </c>
      <c r="AD9" s="14">
        <v>2222</v>
      </c>
      <c r="AE9" s="14">
        <v>2431</v>
      </c>
      <c r="AF9" s="48">
        <f t="shared" si="3"/>
        <v>209</v>
      </c>
      <c r="AG9" s="11">
        <f t="shared" si="4"/>
        <v>9.405940594059406E-2</v>
      </c>
    </row>
    <row r="10" spans="1:33" s="34" customFormat="1" ht="27.75" customHeight="1">
      <c r="A10" s="107"/>
      <c r="B10" s="108"/>
      <c r="C10" s="29" t="s">
        <v>54</v>
      </c>
      <c r="D10" s="52">
        <f>SUM(E10:AB10)</f>
        <v>703</v>
      </c>
      <c r="E10" s="52">
        <v>316</v>
      </c>
      <c r="F10" s="14">
        <v>204</v>
      </c>
      <c r="G10" s="14">
        <v>14</v>
      </c>
      <c r="H10" s="14">
        <v>10</v>
      </c>
      <c r="I10" s="14">
        <v>78</v>
      </c>
      <c r="J10" s="14">
        <v>70</v>
      </c>
      <c r="K10" s="14">
        <v>7</v>
      </c>
      <c r="L10" s="14">
        <v>4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A10" s="40">
        <v>0</v>
      </c>
      <c r="AB10" s="41">
        <v>0</v>
      </c>
      <c r="AC10" s="19" t="s">
        <v>59</v>
      </c>
      <c r="AD10" s="14">
        <v>420</v>
      </c>
      <c r="AE10" s="14">
        <v>431</v>
      </c>
      <c r="AF10" s="48">
        <f t="shared" si="3"/>
        <v>11</v>
      </c>
      <c r="AG10" s="11">
        <f t="shared" si="4"/>
        <v>2.6190476190476191E-2</v>
      </c>
    </row>
    <row r="11" spans="1:33" s="34" customFormat="1" ht="27.75" customHeight="1">
      <c r="A11" s="107" t="s">
        <v>3</v>
      </c>
      <c r="B11" s="108" t="s">
        <v>95</v>
      </c>
      <c r="C11" s="5" t="s">
        <v>36</v>
      </c>
      <c r="D11" s="49">
        <f t="shared" ref="D11:D61" si="9">SUM(E11:AB11)</f>
        <v>1245</v>
      </c>
      <c r="E11" s="49">
        <f>SUM(E12:E13)</f>
        <v>420</v>
      </c>
      <c r="F11" s="49">
        <f t="shared" ref="F11:AB11" si="10">SUM(F12:F13)</f>
        <v>503</v>
      </c>
      <c r="G11" s="49">
        <f t="shared" si="10"/>
        <v>17</v>
      </c>
      <c r="H11" s="49">
        <f t="shared" si="10"/>
        <v>15</v>
      </c>
      <c r="I11" s="49">
        <f t="shared" si="10"/>
        <v>98</v>
      </c>
      <c r="J11" s="49">
        <f t="shared" si="10"/>
        <v>123</v>
      </c>
      <c r="K11" s="49">
        <f t="shared" si="10"/>
        <v>15</v>
      </c>
      <c r="L11" s="49">
        <f t="shared" si="10"/>
        <v>13</v>
      </c>
      <c r="M11" s="49">
        <f t="shared" si="10"/>
        <v>11</v>
      </c>
      <c r="N11" s="49">
        <f t="shared" si="10"/>
        <v>15</v>
      </c>
      <c r="O11" s="49">
        <f t="shared" si="10"/>
        <v>7</v>
      </c>
      <c r="P11" s="49">
        <f t="shared" si="10"/>
        <v>8</v>
      </c>
      <c r="Q11" s="49">
        <f t="shared" si="10"/>
        <v>0</v>
      </c>
      <c r="R11" s="49">
        <f t="shared" si="10"/>
        <v>0</v>
      </c>
      <c r="S11" s="49">
        <f t="shared" si="10"/>
        <v>0</v>
      </c>
      <c r="T11" s="49">
        <f t="shared" si="10"/>
        <v>0</v>
      </c>
      <c r="U11" s="49">
        <f t="shared" si="10"/>
        <v>0</v>
      </c>
      <c r="V11" s="49">
        <f t="shared" si="10"/>
        <v>0</v>
      </c>
      <c r="W11" s="49">
        <f t="shared" si="10"/>
        <v>0</v>
      </c>
      <c r="X11" s="49">
        <f t="shared" si="10"/>
        <v>0</v>
      </c>
      <c r="Y11" s="49">
        <f t="shared" si="10"/>
        <v>0</v>
      </c>
      <c r="Z11" s="49">
        <f t="shared" si="10"/>
        <v>0</v>
      </c>
      <c r="AA11" s="49">
        <f t="shared" si="10"/>
        <v>0</v>
      </c>
      <c r="AB11" s="50">
        <f t="shared" si="10"/>
        <v>0</v>
      </c>
      <c r="AC11" s="51" t="s">
        <v>36</v>
      </c>
      <c r="AD11" s="26">
        <f>SUM(AD12:AD13)</f>
        <v>0</v>
      </c>
      <c r="AE11" s="26">
        <f>SUM(AE12:AE13)</f>
        <v>2891</v>
      </c>
      <c r="AF11" s="32">
        <v>0</v>
      </c>
      <c r="AG11" s="27">
        <v>0</v>
      </c>
    </row>
    <row r="12" spans="1:33" s="34" customFormat="1" ht="27.75" customHeight="1">
      <c r="A12" s="107"/>
      <c r="B12" s="108"/>
      <c r="C12" s="1" t="s">
        <v>53</v>
      </c>
      <c r="D12" s="52">
        <f>SUM(E12:AB12)</f>
        <v>535</v>
      </c>
      <c r="E12" s="14">
        <v>236</v>
      </c>
      <c r="F12" s="14">
        <v>153</v>
      </c>
      <c r="G12" s="14">
        <v>9</v>
      </c>
      <c r="H12" s="14">
        <v>7</v>
      </c>
      <c r="I12" s="14">
        <v>38</v>
      </c>
      <c r="J12" s="14">
        <v>48</v>
      </c>
      <c r="K12" s="14">
        <v>12</v>
      </c>
      <c r="L12" s="14">
        <v>9</v>
      </c>
      <c r="M12" s="14">
        <v>9</v>
      </c>
      <c r="N12" s="14">
        <v>8</v>
      </c>
      <c r="O12" s="40">
        <v>4</v>
      </c>
      <c r="P12" s="40">
        <v>2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0</v>
      </c>
      <c r="Y12" s="40">
        <v>0</v>
      </c>
      <c r="Z12" s="40">
        <v>0</v>
      </c>
      <c r="AA12" s="40">
        <v>0</v>
      </c>
      <c r="AB12" s="41">
        <v>0</v>
      </c>
      <c r="AC12" s="19" t="s">
        <v>58</v>
      </c>
      <c r="AD12" s="14"/>
      <c r="AE12" s="14">
        <v>2369</v>
      </c>
      <c r="AF12" s="48">
        <v>0</v>
      </c>
      <c r="AG12" s="11">
        <v>0</v>
      </c>
    </row>
    <row r="13" spans="1:33" s="34" customFormat="1" ht="27.75" customHeight="1">
      <c r="A13" s="107"/>
      <c r="B13" s="108"/>
      <c r="C13" s="29" t="s">
        <v>54</v>
      </c>
      <c r="D13" s="52">
        <f>SUM(E13:AB13)</f>
        <v>710</v>
      </c>
      <c r="E13" s="14">
        <v>184</v>
      </c>
      <c r="F13" s="14">
        <v>350</v>
      </c>
      <c r="G13" s="14">
        <v>8</v>
      </c>
      <c r="H13" s="14">
        <v>8</v>
      </c>
      <c r="I13" s="14">
        <v>60</v>
      </c>
      <c r="J13" s="14">
        <v>75</v>
      </c>
      <c r="K13" s="14">
        <v>3</v>
      </c>
      <c r="L13" s="14">
        <v>4</v>
      </c>
      <c r="M13" s="40">
        <v>2</v>
      </c>
      <c r="N13" s="40">
        <v>7</v>
      </c>
      <c r="O13" s="40">
        <v>3</v>
      </c>
      <c r="P13" s="40">
        <v>6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/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1">
        <v>0</v>
      </c>
      <c r="AC13" s="19" t="s">
        <v>59</v>
      </c>
      <c r="AD13" s="14"/>
      <c r="AE13" s="14">
        <v>522</v>
      </c>
      <c r="AF13" s="48">
        <v>0</v>
      </c>
      <c r="AG13" s="11">
        <v>0</v>
      </c>
    </row>
    <row r="14" spans="1:33" s="34" customFormat="1" ht="27.75" customHeight="1">
      <c r="A14" s="107" t="s">
        <v>4</v>
      </c>
      <c r="B14" s="108" t="s">
        <v>5</v>
      </c>
      <c r="C14" s="5" t="s">
        <v>36</v>
      </c>
      <c r="D14" s="49">
        <f t="shared" si="9"/>
        <v>1059</v>
      </c>
      <c r="E14" s="49">
        <f>SUM(E15:E16)</f>
        <v>534</v>
      </c>
      <c r="F14" s="49">
        <f t="shared" ref="F14:AB14" si="11">SUM(F15:F16)</f>
        <v>300</v>
      </c>
      <c r="G14" s="49">
        <f t="shared" si="11"/>
        <v>41</v>
      </c>
      <c r="H14" s="49">
        <f t="shared" si="11"/>
        <v>10</v>
      </c>
      <c r="I14" s="49">
        <f t="shared" si="11"/>
        <v>89</v>
      </c>
      <c r="J14" s="49">
        <f t="shared" si="11"/>
        <v>73</v>
      </c>
      <c r="K14" s="49">
        <f t="shared" si="11"/>
        <v>5</v>
      </c>
      <c r="L14" s="49">
        <f t="shared" si="11"/>
        <v>7</v>
      </c>
      <c r="M14" s="49">
        <f t="shared" si="11"/>
        <v>0</v>
      </c>
      <c r="N14" s="49">
        <f t="shared" si="11"/>
        <v>0</v>
      </c>
      <c r="O14" s="49">
        <f t="shared" si="11"/>
        <v>0</v>
      </c>
      <c r="P14" s="49">
        <f t="shared" si="11"/>
        <v>0</v>
      </c>
      <c r="Q14" s="49">
        <f t="shared" si="11"/>
        <v>0</v>
      </c>
      <c r="R14" s="49">
        <f t="shared" si="11"/>
        <v>0</v>
      </c>
      <c r="S14" s="49">
        <f t="shared" si="11"/>
        <v>0</v>
      </c>
      <c r="T14" s="49">
        <f t="shared" si="11"/>
        <v>0</v>
      </c>
      <c r="U14" s="49">
        <f t="shared" si="11"/>
        <v>0</v>
      </c>
      <c r="V14" s="49">
        <f t="shared" si="11"/>
        <v>0</v>
      </c>
      <c r="W14" s="49">
        <f t="shared" si="11"/>
        <v>0</v>
      </c>
      <c r="X14" s="49">
        <f t="shared" si="11"/>
        <v>0</v>
      </c>
      <c r="Y14" s="49">
        <f t="shared" si="11"/>
        <v>0</v>
      </c>
      <c r="Z14" s="49">
        <f t="shared" si="11"/>
        <v>0</v>
      </c>
      <c r="AA14" s="49">
        <f t="shared" si="11"/>
        <v>0</v>
      </c>
      <c r="AB14" s="50">
        <f t="shared" si="11"/>
        <v>0</v>
      </c>
      <c r="AC14" s="51" t="s">
        <v>36</v>
      </c>
      <c r="AD14" s="26">
        <f>SUM(AD15:AD16)</f>
        <v>1127</v>
      </c>
      <c r="AE14" s="26">
        <f>SUM(AE15:AE16)</f>
        <v>2503</v>
      </c>
      <c r="AF14" s="32">
        <f t="shared" si="3"/>
        <v>1376</v>
      </c>
      <c r="AG14" s="27">
        <f t="shared" si="4"/>
        <v>1.2209405501330968</v>
      </c>
    </row>
    <row r="15" spans="1:33" s="34" customFormat="1" ht="27.75" customHeight="1">
      <c r="A15" s="107"/>
      <c r="B15" s="108"/>
      <c r="C15" s="1" t="s">
        <v>53</v>
      </c>
      <c r="D15" s="52">
        <f t="shared" si="9"/>
        <v>440</v>
      </c>
      <c r="E15" s="14">
        <v>169</v>
      </c>
      <c r="F15" s="14">
        <v>146</v>
      </c>
      <c r="G15" s="14">
        <v>29</v>
      </c>
      <c r="H15" s="14">
        <v>4</v>
      </c>
      <c r="I15" s="14">
        <v>42</v>
      </c>
      <c r="J15" s="14">
        <v>45</v>
      </c>
      <c r="K15" s="14">
        <v>1</v>
      </c>
      <c r="L15" s="14">
        <v>4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  <c r="AA15" s="40">
        <v>0</v>
      </c>
      <c r="AB15" s="41">
        <v>0</v>
      </c>
      <c r="AC15" s="19" t="s">
        <v>58</v>
      </c>
      <c r="AD15" s="14">
        <v>918</v>
      </c>
      <c r="AE15" s="14">
        <v>2003</v>
      </c>
      <c r="AF15" s="48">
        <f t="shared" si="3"/>
        <v>1085</v>
      </c>
      <c r="AG15" s="11">
        <f t="shared" si="4"/>
        <v>1.181917211328976</v>
      </c>
    </row>
    <row r="16" spans="1:33" s="34" customFormat="1" ht="27.75" customHeight="1">
      <c r="A16" s="107"/>
      <c r="B16" s="108"/>
      <c r="C16" s="29" t="s">
        <v>54</v>
      </c>
      <c r="D16" s="52">
        <f t="shared" si="9"/>
        <v>619</v>
      </c>
      <c r="E16" s="14">
        <v>365</v>
      </c>
      <c r="F16" s="14">
        <v>154</v>
      </c>
      <c r="G16" s="14">
        <v>12</v>
      </c>
      <c r="H16" s="14">
        <v>6</v>
      </c>
      <c r="I16" s="14">
        <v>47</v>
      </c>
      <c r="J16" s="14">
        <v>28</v>
      </c>
      <c r="K16" s="14">
        <v>4</v>
      </c>
      <c r="L16" s="14">
        <v>3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1">
        <v>0</v>
      </c>
      <c r="AC16" s="19" t="s">
        <v>59</v>
      </c>
      <c r="AD16" s="14">
        <v>209</v>
      </c>
      <c r="AE16" s="14">
        <v>500</v>
      </c>
      <c r="AF16" s="48">
        <f t="shared" si="3"/>
        <v>291</v>
      </c>
      <c r="AG16" s="11">
        <f t="shared" si="4"/>
        <v>1.3923444976076556</v>
      </c>
    </row>
    <row r="17" spans="1:33" s="34" customFormat="1" ht="27.75" customHeight="1">
      <c r="A17" s="107" t="s">
        <v>6</v>
      </c>
      <c r="B17" s="108" t="s">
        <v>7</v>
      </c>
      <c r="C17" s="5" t="s">
        <v>36</v>
      </c>
      <c r="D17" s="49">
        <f t="shared" si="9"/>
        <v>1541</v>
      </c>
      <c r="E17" s="49">
        <f>SUM(E18:E19)</f>
        <v>331</v>
      </c>
      <c r="F17" s="49">
        <f t="shared" ref="F17:AB17" si="12">SUM(F18:F19)</f>
        <v>384</v>
      </c>
      <c r="G17" s="49">
        <f t="shared" si="12"/>
        <v>89</v>
      </c>
      <c r="H17" s="49">
        <f t="shared" si="12"/>
        <v>94</v>
      </c>
      <c r="I17" s="49">
        <f t="shared" si="12"/>
        <v>280</v>
      </c>
      <c r="J17" s="49">
        <f t="shared" si="12"/>
        <v>254</v>
      </c>
      <c r="K17" s="49">
        <f t="shared" si="12"/>
        <v>38</v>
      </c>
      <c r="L17" s="49">
        <f t="shared" si="12"/>
        <v>37</v>
      </c>
      <c r="M17" s="49">
        <f t="shared" si="12"/>
        <v>6</v>
      </c>
      <c r="N17" s="49">
        <f t="shared" si="12"/>
        <v>8</v>
      </c>
      <c r="O17" s="49">
        <f t="shared" si="12"/>
        <v>10</v>
      </c>
      <c r="P17" s="49">
        <f t="shared" si="12"/>
        <v>10</v>
      </c>
      <c r="Q17" s="49">
        <f t="shared" si="12"/>
        <v>0</v>
      </c>
      <c r="R17" s="49">
        <f t="shared" si="12"/>
        <v>0</v>
      </c>
      <c r="S17" s="49">
        <f t="shared" si="12"/>
        <v>0</v>
      </c>
      <c r="T17" s="49">
        <f t="shared" si="12"/>
        <v>0</v>
      </c>
      <c r="U17" s="49">
        <f t="shared" si="12"/>
        <v>0</v>
      </c>
      <c r="V17" s="49">
        <f t="shared" si="12"/>
        <v>0</v>
      </c>
      <c r="W17" s="49">
        <f t="shared" si="12"/>
        <v>0</v>
      </c>
      <c r="X17" s="49">
        <f t="shared" si="12"/>
        <v>0</v>
      </c>
      <c r="Y17" s="49">
        <f t="shared" si="12"/>
        <v>0</v>
      </c>
      <c r="Z17" s="49">
        <f t="shared" si="12"/>
        <v>0</v>
      </c>
      <c r="AA17" s="49">
        <f t="shared" si="12"/>
        <v>0</v>
      </c>
      <c r="AB17" s="50">
        <f t="shared" si="12"/>
        <v>0</v>
      </c>
      <c r="AC17" s="51" t="s">
        <v>36</v>
      </c>
      <c r="AD17" s="26">
        <f>SUM(AD18:AD19)</f>
        <v>4642</v>
      </c>
      <c r="AE17" s="26">
        <f>SUM(AE18:AE19)</f>
        <v>4498</v>
      </c>
      <c r="AF17" s="32">
        <f t="shared" si="3"/>
        <v>-144</v>
      </c>
      <c r="AG17" s="27">
        <f t="shared" si="4"/>
        <v>-3.1021111589831969E-2</v>
      </c>
    </row>
    <row r="18" spans="1:33" s="34" customFormat="1" ht="27.75" customHeight="1">
      <c r="A18" s="107"/>
      <c r="B18" s="108"/>
      <c r="C18" s="1" t="s">
        <v>53</v>
      </c>
      <c r="D18" s="52">
        <f t="shared" si="9"/>
        <v>705</v>
      </c>
      <c r="E18" s="14">
        <v>155</v>
      </c>
      <c r="F18" s="14">
        <v>191</v>
      </c>
      <c r="G18" s="14">
        <v>41</v>
      </c>
      <c r="H18" s="14">
        <v>48</v>
      </c>
      <c r="I18" s="14">
        <v>75</v>
      </c>
      <c r="J18" s="14">
        <v>133</v>
      </c>
      <c r="K18" s="14">
        <v>19</v>
      </c>
      <c r="L18" s="14">
        <v>20</v>
      </c>
      <c r="M18" s="14">
        <v>4</v>
      </c>
      <c r="N18" s="14">
        <v>6</v>
      </c>
      <c r="O18" s="14">
        <v>6</v>
      </c>
      <c r="P18" s="14">
        <v>7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38">
        <v>0</v>
      </c>
      <c r="AC18" s="19" t="s">
        <v>58</v>
      </c>
      <c r="AD18" s="14">
        <v>3611</v>
      </c>
      <c r="AE18" s="14">
        <v>3131</v>
      </c>
      <c r="AF18" s="48">
        <f t="shared" si="3"/>
        <v>-480</v>
      </c>
      <c r="AG18" s="11">
        <f t="shared" si="4"/>
        <v>-0.13292716698975354</v>
      </c>
    </row>
    <row r="19" spans="1:33" s="34" customFormat="1" ht="27.75" customHeight="1">
      <c r="A19" s="107"/>
      <c r="B19" s="108"/>
      <c r="C19" s="29" t="s">
        <v>54</v>
      </c>
      <c r="D19" s="52">
        <f t="shared" si="9"/>
        <v>836</v>
      </c>
      <c r="E19" s="14">
        <v>176</v>
      </c>
      <c r="F19" s="14">
        <v>193</v>
      </c>
      <c r="G19" s="14">
        <v>48</v>
      </c>
      <c r="H19" s="14">
        <v>46</v>
      </c>
      <c r="I19" s="14">
        <v>205</v>
      </c>
      <c r="J19" s="14">
        <v>121</v>
      </c>
      <c r="K19" s="14">
        <v>19</v>
      </c>
      <c r="L19" s="14">
        <v>17</v>
      </c>
      <c r="M19" s="14">
        <v>2</v>
      </c>
      <c r="N19" s="14">
        <v>2</v>
      </c>
      <c r="O19" s="14">
        <v>4</v>
      </c>
      <c r="P19" s="14">
        <v>3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38">
        <v>0</v>
      </c>
      <c r="AC19" s="19" t="s">
        <v>59</v>
      </c>
      <c r="AD19" s="14">
        <v>1031</v>
      </c>
      <c r="AE19" s="14">
        <v>1367</v>
      </c>
      <c r="AF19" s="48">
        <f t="shared" si="3"/>
        <v>336</v>
      </c>
      <c r="AG19" s="11">
        <f t="shared" si="4"/>
        <v>0.3258971871968962</v>
      </c>
    </row>
    <row r="20" spans="1:33" s="34" customFormat="1" ht="27.75" customHeight="1">
      <c r="A20" s="107" t="s">
        <v>8</v>
      </c>
      <c r="B20" s="108" t="s">
        <v>9</v>
      </c>
      <c r="C20" s="5" t="s">
        <v>36</v>
      </c>
      <c r="D20" s="49">
        <f t="shared" si="9"/>
        <v>341</v>
      </c>
      <c r="E20" s="49">
        <f>SUM(E21:E22)</f>
        <v>66</v>
      </c>
      <c r="F20" s="49">
        <f t="shared" ref="F20:AB20" si="13">SUM(F21:F22)</f>
        <v>89</v>
      </c>
      <c r="G20" s="49">
        <f t="shared" si="13"/>
        <v>39</v>
      </c>
      <c r="H20" s="49">
        <f t="shared" si="13"/>
        <v>29</v>
      </c>
      <c r="I20" s="49">
        <f t="shared" si="13"/>
        <v>70</v>
      </c>
      <c r="J20" s="49">
        <f t="shared" si="13"/>
        <v>45</v>
      </c>
      <c r="K20" s="49">
        <f t="shared" si="13"/>
        <v>0</v>
      </c>
      <c r="L20" s="49">
        <f t="shared" si="13"/>
        <v>0</v>
      </c>
      <c r="M20" s="49">
        <f t="shared" si="13"/>
        <v>1</v>
      </c>
      <c r="N20" s="49">
        <f t="shared" si="13"/>
        <v>0</v>
      </c>
      <c r="O20" s="49">
        <f t="shared" si="13"/>
        <v>2</v>
      </c>
      <c r="P20" s="49">
        <f t="shared" si="13"/>
        <v>0</v>
      </c>
      <c r="Q20" s="49">
        <f t="shared" si="13"/>
        <v>0</v>
      </c>
      <c r="R20" s="49">
        <f t="shared" si="13"/>
        <v>0</v>
      </c>
      <c r="S20" s="49">
        <f t="shared" si="13"/>
        <v>0</v>
      </c>
      <c r="T20" s="49">
        <f t="shared" si="13"/>
        <v>0</v>
      </c>
      <c r="U20" s="49">
        <f t="shared" si="13"/>
        <v>0</v>
      </c>
      <c r="V20" s="49">
        <f t="shared" si="13"/>
        <v>0</v>
      </c>
      <c r="W20" s="49">
        <f t="shared" si="13"/>
        <v>0</v>
      </c>
      <c r="X20" s="49">
        <f t="shared" si="13"/>
        <v>0</v>
      </c>
      <c r="Y20" s="49">
        <f t="shared" si="13"/>
        <v>0</v>
      </c>
      <c r="Z20" s="49">
        <f t="shared" si="13"/>
        <v>0</v>
      </c>
      <c r="AA20" s="49">
        <f t="shared" si="13"/>
        <v>0</v>
      </c>
      <c r="AB20" s="50">
        <f t="shared" si="13"/>
        <v>0</v>
      </c>
      <c r="AC20" s="51" t="s">
        <v>36</v>
      </c>
      <c r="AD20" s="26">
        <f>SUM(AD21:AD22)</f>
        <v>1022</v>
      </c>
      <c r="AE20" s="26">
        <f>SUM(AE21:AE22)</f>
        <v>791</v>
      </c>
      <c r="AF20" s="32">
        <f t="shared" si="3"/>
        <v>-231</v>
      </c>
      <c r="AG20" s="27">
        <f t="shared" si="4"/>
        <v>-0.22602739726027396</v>
      </c>
    </row>
    <row r="21" spans="1:33" s="34" customFormat="1" ht="27.75" customHeight="1">
      <c r="A21" s="107"/>
      <c r="B21" s="108"/>
      <c r="C21" s="1" t="s">
        <v>53</v>
      </c>
      <c r="D21" s="52">
        <f t="shared" si="9"/>
        <v>180</v>
      </c>
      <c r="E21" s="14">
        <v>47</v>
      </c>
      <c r="F21" s="14">
        <v>65</v>
      </c>
      <c r="G21" s="14">
        <v>5</v>
      </c>
      <c r="H21" s="14">
        <v>3</v>
      </c>
      <c r="I21" s="14">
        <v>30</v>
      </c>
      <c r="J21" s="14">
        <v>29</v>
      </c>
      <c r="K21" s="14">
        <v>0</v>
      </c>
      <c r="L21" s="14">
        <v>0</v>
      </c>
      <c r="M21" s="40">
        <v>1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  <c r="AA21" s="40">
        <v>0</v>
      </c>
      <c r="AB21" s="41">
        <v>0</v>
      </c>
      <c r="AC21" s="19" t="s">
        <v>58</v>
      </c>
      <c r="AD21" s="14">
        <v>925</v>
      </c>
      <c r="AE21" s="14">
        <v>685</v>
      </c>
      <c r="AF21" s="48">
        <f t="shared" si="3"/>
        <v>-240</v>
      </c>
      <c r="AG21" s="11">
        <f t="shared" si="4"/>
        <v>-0.25945945945945947</v>
      </c>
    </row>
    <row r="22" spans="1:33" s="34" customFormat="1" ht="27.75" customHeight="1">
      <c r="A22" s="107"/>
      <c r="B22" s="108"/>
      <c r="C22" s="29" t="s">
        <v>54</v>
      </c>
      <c r="D22" s="52">
        <f t="shared" si="9"/>
        <v>161</v>
      </c>
      <c r="E22" s="14">
        <v>19</v>
      </c>
      <c r="F22" s="14">
        <v>24</v>
      </c>
      <c r="G22" s="14">
        <v>34</v>
      </c>
      <c r="H22" s="14">
        <v>26</v>
      </c>
      <c r="I22" s="14">
        <v>40</v>
      </c>
      <c r="J22" s="14">
        <v>16</v>
      </c>
      <c r="K22" s="14">
        <v>0</v>
      </c>
      <c r="L22" s="14">
        <v>0</v>
      </c>
      <c r="M22" s="40">
        <v>0</v>
      </c>
      <c r="N22" s="40">
        <v>0</v>
      </c>
      <c r="O22" s="40">
        <v>2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1">
        <v>0</v>
      </c>
      <c r="AC22" s="19" t="s">
        <v>59</v>
      </c>
      <c r="AD22" s="14">
        <v>97</v>
      </c>
      <c r="AE22" s="14">
        <v>106</v>
      </c>
      <c r="AF22" s="48">
        <f t="shared" si="3"/>
        <v>9</v>
      </c>
      <c r="AG22" s="11">
        <f t="shared" si="4"/>
        <v>9.2783505154639179E-2</v>
      </c>
    </row>
    <row r="23" spans="1:33" s="34" customFormat="1" ht="27.75" customHeight="1">
      <c r="A23" s="107" t="s">
        <v>10</v>
      </c>
      <c r="B23" s="108" t="s">
        <v>11</v>
      </c>
      <c r="C23" s="5" t="s">
        <v>36</v>
      </c>
      <c r="D23" s="49">
        <f t="shared" si="9"/>
        <v>1051</v>
      </c>
      <c r="E23" s="49">
        <f>SUM(E24:E25)</f>
        <v>341</v>
      </c>
      <c r="F23" s="49">
        <f t="shared" ref="F23:AB23" si="14">SUM(F24:F25)</f>
        <v>353</v>
      </c>
      <c r="G23" s="49">
        <f t="shared" si="14"/>
        <v>18</v>
      </c>
      <c r="H23" s="49">
        <f t="shared" si="14"/>
        <v>18</v>
      </c>
      <c r="I23" s="49">
        <f t="shared" si="14"/>
        <v>158</v>
      </c>
      <c r="J23" s="49">
        <f t="shared" si="14"/>
        <v>117</v>
      </c>
      <c r="K23" s="49">
        <f t="shared" si="14"/>
        <v>9</v>
      </c>
      <c r="L23" s="49">
        <f t="shared" si="14"/>
        <v>12</v>
      </c>
      <c r="M23" s="49">
        <f t="shared" si="14"/>
        <v>12</v>
      </c>
      <c r="N23" s="49">
        <f t="shared" si="14"/>
        <v>6</v>
      </c>
      <c r="O23" s="49">
        <f t="shared" si="14"/>
        <v>2</v>
      </c>
      <c r="P23" s="49">
        <f t="shared" si="14"/>
        <v>2</v>
      </c>
      <c r="Q23" s="49">
        <f t="shared" si="14"/>
        <v>0</v>
      </c>
      <c r="R23" s="49">
        <f t="shared" si="14"/>
        <v>1</v>
      </c>
      <c r="S23" s="49">
        <f t="shared" si="14"/>
        <v>0</v>
      </c>
      <c r="T23" s="49">
        <f t="shared" si="14"/>
        <v>0</v>
      </c>
      <c r="U23" s="49">
        <f t="shared" si="14"/>
        <v>0</v>
      </c>
      <c r="V23" s="49">
        <f t="shared" si="14"/>
        <v>0</v>
      </c>
      <c r="W23" s="49">
        <f t="shared" si="14"/>
        <v>0</v>
      </c>
      <c r="X23" s="49">
        <f t="shared" si="14"/>
        <v>0</v>
      </c>
      <c r="Y23" s="49">
        <f t="shared" si="14"/>
        <v>1</v>
      </c>
      <c r="Z23" s="49">
        <f t="shared" si="14"/>
        <v>1</v>
      </c>
      <c r="AA23" s="49">
        <f t="shared" si="14"/>
        <v>0</v>
      </c>
      <c r="AB23" s="50">
        <f t="shared" si="14"/>
        <v>0</v>
      </c>
      <c r="AC23" s="51" t="s">
        <v>36</v>
      </c>
      <c r="AD23" s="53">
        <f>SUM(AD24:AD25)</f>
        <v>2421</v>
      </c>
      <c r="AE23" s="53">
        <f>SUM(AE24:AE25)</f>
        <v>2287</v>
      </c>
      <c r="AF23" s="32">
        <f t="shared" si="3"/>
        <v>-134</v>
      </c>
      <c r="AG23" s="27">
        <f t="shared" si="4"/>
        <v>-5.5349029326724496E-2</v>
      </c>
    </row>
    <row r="24" spans="1:33" s="34" customFormat="1" ht="27.75" customHeight="1">
      <c r="A24" s="107"/>
      <c r="B24" s="108"/>
      <c r="C24" s="1" t="s">
        <v>53</v>
      </c>
      <c r="D24" s="52">
        <f t="shared" si="9"/>
        <v>449</v>
      </c>
      <c r="E24" s="39">
        <v>142</v>
      </c>
      <c r="F24" s="39">
        <v>150</v>
      </c>
      <c r="G24" s="39">
        <v>7</v>
      </c>
      <c r="H24" s="39">
        <v>7</v>
      </c>
      <c r="I24" s="39">
        <v>68</v>
      </c>
      <c r="J24" s="14">
        <v>50</v>
      </c>
      <c r="K24" s="14">
        <v>6</v>
      </c>
      <c r="L24" s="14">
        <v>8</v>
      </c>
      <c r="M24" s="40">
        <v>5</v>
      </c>
      <c r="N24" s="40">
        <v>4</v>
      </c>
      <c r="O24" s="40">
        <v>0</v>
      </c>
      <c r="P24" s="40">
        <v>1</v>
      </c>
      <c r="Q24" s="40">
        <v>0</v>
      </c>
      <c r="R24" s="40">
        <v>1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1">
        <v>0</v>
      </c>
      <c r="AC24" s="19" t="s">
        <v>58</v>
      </c>
      <c r="AD24" s="14">
        <v>2038</v>
      </c>
      <c r="AE24" s="14">
        <v>1955</v>
      </c>
      <c r="AF24" s="48">
        <f t="shared" si="3"/>
        <v>-83</v>
      </c>
      <c r="AG24" s="11">
        <f t="shared" si="4"/>
        <v>-4.0726202158979388E-2</v>
      </c>
    </row>
    <row r="25" spans="1:33" s="34" customFormat="1" ht="27.75" customHeight="1">
      <c r="A25" s="107"/>
      <c r="B25" s="108"/>
      <c r="C25" s="29" t="s">
        <v>54</v>
      </c>
      <c r="D25" s="52">
        <f t="shared" si="9"/>
        <v>602</v>
      </c>
      <c r="E25" s="39">
        <v>199</v>
      </c>
      <c r="F25" s="39">
        <v>203</v>
      </c>
      <c r="G25" s="39">
        <v>11</v>
      </c>
      <c r="H25" s="39">
        <v>11</v>
      </c>
      <c r="I25" s="39">
        <v>90</v>
      </c>
      <c r="J25" s="39">
        <v>67</v>
      </c>
      <c r="K25" s="39">
        <v>3</v>
      </c>
      <c r="L25" s="39">
        <v>4</v>
      </c>
      <c r="M25" s="39">
        <v>7</v>
      </c>
      <c r="N25" s="39">
        <v>2</v>
      </c>
      <c r="O25" s="39">
        <v>2</v>
      </c>
      <c r="P25" s="39">
        <v>1</v>
      </c>
      <c r="Q25" s="39">
        <v>0</v>
      </c>
      <c r="R25" s="39">
        <v>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40">
        <v>0</v>
      </c>
      <c r="Y25" s="40">
        <v>1</v>
      </c>
      <c r="Z25" s="40">
        <v>1</v>
      </c>
      <c r="AA25" s="40">
        <v>0</v>
      </c>
      <c r="AB25" s="41">
        <v>0</v>
      </c>
      <c r="AC25" s="19" t="s">
        <v>59</v>
      </c>
      <c r="AD25" s="14">
        <v>383</v>
      </c>
      <c r="AE25" s="14">
        <v>332</v>
      </c>
      <c r="AF25" s="48">
        <f t="shared" si="3"/>
        <v>-51</v>
      </c>
      <c r="AG25" s="11">
        <f t="shared" si="4"/>
        <v>-0.13315926892950392</v>
      </c>
    </row>
    <row r="26" spans="1:33" s="34" customFormat="1" ht="27.75" customHeight="1">
      <c r="A26" s="107" t="s">
        <v>12</v>
      </c>
      <c r="B26" s="108" t="s">
        <v>13</v>
      </c>
      <c r="C26" s="5" t="s">
        <v>36</v>
      </c>
      <c r="D26" s="49">
        <f t="shared" si="9"/>
        <v>584</v>
      </c>
      <c r="E26" s="49">
        <f>SUM(E27:E28)</f>
        <v>149</v>
      </c>
      <c r="F26" s="49">
        <f t="shared" ref="F26:AB26" si="15">SUM(F27:F28)</f>
        <v>196</v>
      </c>
      <c r="G26" s="49">
        <f t="shared" si="15"/>
        <v>5</v>
      </c>
      <c r="H26" s="49">
        <f t="shared" si="15"/>
        <v>6</v>
      </c>
      <c r="I26" s="49">
        <f t="shared" si="15"/>
        <v>82</v>
      </c>
      <c r="J26" s="49">
        <f t="shared" si="15"/>
        <v>60</v>
      </c>
      <c r="K26" s="49">
        <f t="shared" si="15"/>
        <v>13</v>
      </c>
      <c r="L26" s="49">
        <f t="shared" si="15"/>
        <v>15</v>
      </c>
      <c r="M26" s="49">
        <f t="shared" si="15"/>
        <v>22</v>
      </c>
      <c r="N26" s="49">
        <f t="shared" si="15"/>
        <v>18</v>
      </c>
      <c r="O26" s="49">
        <f t="shared" si="15"/>
        <v>7</v>
      </c>
      <c r="P26" s="49">
        <f t="shared" si="15"/>
        <v>8</v>
      </c>
      <c r="Q26" s="49">
        <f t="shared" si="15"/>
        <v>0</v>
      </c>
      <c r="R26" s="49">
        <f t="shared" si="15"/>
        <v>2</v>
      </c>
      <c r="S26" s="49">
        <f t="shared" si="15"/>
        <v>0</v>
      </c>
      <c r="T26" s="49">
        <f t="shared" si="15"/>
        <v>1</v>
      </c>
      <c r="U26" s="49">
        <f t="shared" si="15"/>
        <v>0</v>
      </c>
      <c r="V26" s="49">
        <f t="shared" si="15"/>
        <v>0</v>
      </c>
      <c r="W26" s="49">
        <f t="shared" si="15"/>
        <v>0</v>
      </c>
      <c r="X26" s="49">
        <f t="shared" si="15"/>
        <v>0</v>
      </c>
      <c r="Y26" s="49">
        <f t="shared" si="15"/>
        <v>0</v>
      </c>
      <c r="Z26" s="49">
        <f t="shared" si="15"/>
        <v>0</v>
      </c>
      <c r="AA26" s="49">
        <f t="shared" si="15"/>
        <v>0</v>
      </c>
      <c r="AB26" s="50">
        <f t="shared" si="15"/>
        <v>0</v>
      </c>
      <c r="AC26" s="51" t="s">
        <v>36</v>
      </c>
      <c r="AD26" s="53">
        <f>SUM(AD27:AD28)</f>
        <v>976</v>
      </c>
      <c r="AE26" s="53">
        <f>SUM(AE27:AE28)</f>
        <v>1262</v>
      </c>
      <c r="AF26" s="32">
        <f t="shared" si="3"/>
        <v>286</v>
      </c>
      <c r="AG26" s="27">
        <f t="shared" si="4"/>
        <v>0.29303278688524592</v>
      </c>
    </row>
    <row r="27" spans="1:33" s="34" customFormat="1" ht="27.75" customHeight="1">
      <c r="A27" s="107"/>
      <c r="B27" s="108"/>
      <c r="C27" s="1" t="s">
        <v>53</v>
      </c>
      <c r="D27" s="52">
        <f t="shared" si="9"/>
        <v>278</v>
      </c>
      <c r="E27" s="39">
        <v>67</v>
      </c>
      <c r="F27" s="39">
        <v>73</v>
      </c>
      <c r="G27" s="39">
        <v>2</v>
      </c>
      <c r="H27" s="39">
        <v>3</v>
      </c>
      <c r="I27" s="39">
        <v>53</v>
      </c>
      <c r="J27" s="39">
        <v>36</v>
      </c>
      <c r="K27" s="39">
        <v>5</v>
      </c>
      <c r="L27" s="39">
        <v>9</v>
      </c>
      <c r="M27" s="39">
        <v>16</v>
      </c>
      <c r="N27" s="39">
        <v>10</v>
      </c>
      <c r="O27" s="39">
        <v>0</v>
      </c>
      <c r="P27" s="39">
        <v>3</v>
      </c>
      <c r="Q27" s="40">
        <v>0</v>
      </c>
      <c r="R27" s="40">
        <v>1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  <c r="AA27" s="40">
        <v>0</v>
      </c>
      <c r="AB27" s="41">
        <v>0</v>
      </c>
      <c r="AC27" s="19" t="s">
        <v>58</v>
      </c>
      <c r="AD27" s="14">
        <v>866</v>
      </c>
      <c r="AE27" s="14">
        <v>1125</v>
      </c>
      <c r="AF27" s="48">
        <f t="shared" si="3"/>
        <v>259</v>
      </c>
      <c r="AG27" s="11">
        <f t="shared" si="4"/>
        <v>0.29907621247113164</v>
      </c>
    </row>
    <row r="28" spans="1:33" s="34" customFormat="1" ht="27.75" customHeight="1">
      <c r="A28" s="107"/>
      <c r="B28" s="108"/>
      <c r="C28" s="29" t="s">
        <v>54</v>
      </c>
      <c r="D28" s="52">
        <f t="shared" si="9"/>
        <v>306</v>
      </c>
      <c r="E28" s="39">
        <v>82</v>
      </c>
      <c r="F28" s="39">
        <v>123</v>
      </c>
      <c r="G28" s="39">
        <v>3</v>
      </c>
      <c r="H28" s="39">
        <v>3</v>
      </c>
      <c r="I28" s="39">
        <v>29</v>
      </c>
      <c r="J28" s="39">
        <v>24</v>
      </c>
      <c r="K28" s="39">
        <v>8</v>
      </c>
      <c r="L28" s="39">
        <v>6</v>
      </c>
      <c r="M28" s="39">
        <v>6</v>
      </c>
      <c r="N28" s="39">
        <v>8</v>
      </c>
      <c r="O28" s="39">
        <v>7</v>
      </c>
      <c r="P28" s="39">
        <v>5</v>
      </c>
      <c r="Q28" s="40">
        <v>0</v>
      </c>
      <c r="R28" s="40">
        <v>1</v>
      </c>
      <c r="S28" s="40">
        <v>0</v>
      </c>
      <c r="T28" s="40">
        <v>1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  <c r="AA28" s="40">
        <v>0</v>
      </c>
      <c r="AB28" s="41">
        <v>0</v>
      </c>
      <c r="AC28" s="19" t="s">
        <v>59</v>
      </c>
      <c r="AD28" s="14">
        <v>110</v>
      </c>
      <c r="AE28" s="14">
        <v>137</v>
      </c>
      <c r="AF28" s="48">
        <f t="shared" si="3"/>
        <v>27</v>
      </c>
      <c r="AG28" s="11">
        <f t="shared" si="4"/>
        <v>0.24545454545454545</v>
      </c>
    </row>
    <row r="29" spans="1:33" s="34" customFormat="1" ht="27.75" customHeight="1">
      <c r="A29" s="107" t="s">
        <v>14</v>
      </c>
      <c r="B29" s="108" t="s">
        <v>15</v>
      </c>
      <c r="C29" s="5" t="s">
        <v>36</v>
      </c>
      <c r="D29" s="49">
        <f t="shared" si="9"/>
        <v>758</v>
      </c>
      <c r="E29" s="49">
        <f>SUM(E30:E31)</f>
        <v>162</v>
      </c>
      <c r="F29" s="49">
        <f t="shared" ref="F29:AB29" si="16">SUM(F30:F31)</f>
        <v>96</v>
      </c>
      <c r="G29" s="49">
        <f t="shared" si="16"/>
        <v>9</v>
      </c>
      <c r="H29" s="49">
        <f t="shared" si="16"/>
        <v>4</v>
      </c>
      <c r="I29" s="49">
        <f t="shared" si="16"/>
        <v>43</v>
      </c>
      <c r="J29" s="49">
        <f t="shared" si="16"/>
        <v>28</v>
      </c>
      <c r="K29" s="49">
        <f t="shared" si="16"/>
        <v>5</v>
      </c>
      <c r="L29" s="49">
        <f t="shared" si="16"/>
        <v>5</v>
      </c>
      <c r="M29" s="49">
        <f t="shared" si="16"/>
        <v>2</v>
      </c>
      <c r="N29" s="49">
        <f t="shared" si="16"/>
        <v>2</v>
      </c>
      <c r="O29" s="49">
        <f t="shared" si="16"/>
        <v>215</v>
      </c>
      <c r="P29" s="49">
        <f t="shared" si="16"/>
        <v>187</v>
      </c>
      <c r="Q29" s="49">
        <f t="shared" si="16"/>
        <v>0</v>
      </c>
      <c r="R29" s="49">
        <f t="shared" si="16"/>
        <v>0</v>
      </c>
      <c r="S29" s="49">
        <f t="shared" si="16"/>
        <v>0</v>
      </c>
      <c r="T29" s="49">
        <f t="shared" si="16"/>
        <v>0</v>
      </c>
      <c r="U29" s="49">
        <f t="shared" si="16"/>
        <v>0</v>
      </c>
      <c r="V29" s="49">
        <f t="shared" si="16"/>
        <v>0</v>
      </c>
      <c r="W29" s="49">
        <f t="shared" si="16"/>
        <v>0</v>
      </c>
      <c r="X29" s="49">
        <f t="shared" si="16"/>
        <v>0</v>
      </c>
      <c r="Y29" s="49">
        <f t="shared" si="16"/>
        <v>0</v>
      </c>
      <c r="Z29" s="49">
        <f t="shared" si="16"/>
        <v>0</v>
      </c>
      <c r="AA29" s="49">
        <f t="shared" si="16"/>
        <v>0</v>
      </c>
      <c r="AB29" s="50">
        <f t="shared" si="16"/>
        <v>0</v>
      </c>
      <c r="AC29" s="51" t="s">
        <v>36</v>
      </c>
      <c r="AD29" s="53">
        <f>SUM(AD30:AD31)</f>
        <v>1198</v>
      </c>
      <c r="AE29" s="53">
        <f>SUM(AE30:AE31)</f>
        <v>1701</v>
      </c>
      <c r="AF29" s="32">
        <f t="shared" si="3"/>
        <v>503</v>
      </c>
      <c r="AG29" s="27">
        <f>AE29/AD29-1</f>
        <v>0.41986644407345586</v>
      </c>
    </row>
    <row r="30" spans="1:33" s="34" customFormat="1" ht="27.75" customHeight="1">
      <c r="A30" s="107"/>
      <c r="B30" s="108"/>
      <c r="C30" s="1" t="s">
        <v>53</v>
      </c>
      <c r="D30" s="52">
        <f t="shared" si="9"/>
        <v>478</v>
      </c>
      <c r="E30" s="39">
        <v>122</v>
      </c>
      <c r="F30" s="39">
        <v>34</v>
      </c>
      <c r="G30" s="39">
        <v>7</v>
      </c>
      <c r="H30" s="39">
        <v>2</v>
      </c>
      <c r="I30" s="39">
        <v>27</v>
      </c>
      <c r="J30" s="39">
        <v>16</v>
      </c>
      <c r="K30" s="39">
        <v>2</v>
      </c>
      <c r="L30" s="39">
        <v>3</v>
      </c>
      <c r="M30" s="39">
        <v>0</v>
      </c>
      <c r="N30" s="39">
        <v>0</v>
      </c>
      <c r="O30" s="39">
        <v>142</v>
      </c>
      <c r="P30" s="39">
        <v>123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40">
        <v>0</v>
      </c>
      <c r="X30" s="40">
        <v>0</v>
      </c>
      <c r="Y30" s="40">
        <v>0</v>
      </c>
      <c r="Z30" s="40">
        <v>0</v>
      </c>
      <c r="AA30" s="40">
        <v>0</v>
      </c>
      <c r="AB30" s="41">
        <v>0</v>
      </c>
      <c r="AC30" s="19" t="s">
        <v>58</v>
      </c>
      <c r="AD30" s="14">
        <v>1069</v>
      </c>
      <c r="AE30" s="14">
        <v>1594</v>
      </c>
      <c r="AF30" s="48">
        <f t="shared" si="3"/>
        <v>525</v>
      </c>
      <c r="AG30" s="11">
        <f t="shared" ref="AG30:AG61" si="17">AE30/AD30-1</f>
        <v>0.49111318989710018</v>
      </c>
    </row>
    <row r="31" spans="1:33" s="34" customFormat="1" ht="27.75" customHeight="1">
      <c r="A31" s="107"/>
      <c r="B31" s="108"/>
      <c r="C31" s="29" t="s">
        <v>54</v>
      </c>
      <c r="D31" s="52">
        <f t="shared" si="9"/>
        <v>280</v>
      </c>
      <c r="E31" s="39">
        <v>40</v>
      </c>
      <c r="F31" s="39">
        <v>62</v>
      </c>
      <c r="G31" s="39">
        <v>2</v>
      </c>
      <c r="H31" s="39">
        <v>2</v>
      </c>
      <c r="I31" s="39">
        <v>16</v>
      </c>
      <c r="J31" s="39">
        <v>12</v>
      </c>
      <c r="K31" s="39">
        <v>3</v>
      </c>
      <c r="L31" s="39">
        <v>2</v>
      </c>
      <c r="M31" s="39">
        <v>2</v>
      </c>
      <c r="N31" s="39">
        <v>2</v>
      </c>
      <c r="O31" s="39">
        <v>73</v>
      </c>
      <c r="P31" s="39">
        <v>64</v>
      </c>
      <c r="Q31" s="40">
        <v>0</v>
      </c>
      <c r="R31" s="40">
        <v>0</v>
      </c>
      <c r="S31" s="40">
        <v>0</v>
      </c>
      <c r="T31" s="40">
        <v>0</v>
      </c>
      <c r="U31" s="40">
        <v>0</v>
      </c>
      <c r="V31" s="40">
        <v>0</v>
      </c>
      <c r="W31" s="40">
        <v>0</v>
      </c>
      <c r="X31" s="40">
        <v>0</v>
      </c>
      <c r="Y31" s="40">
        <v>0</v>
      </c>
      <c r="Z31" s="40">
        <v>0</v>
      </c>
      <c r="AA31" s="40">
        <v>0</v>
      </c>
      <c r="AB31" s="41">
        <v>0</v>
      </c>
      <c r="AC31" s="19" t="s">
        <v>59</v>
      </c>
      <c r="AD31" s="14">
        <v>129</v>
      </c>
      <c r="AE31" s="14">
        <v>107</v>
      </c>
      <c r="AF31" s="48">
        <f t="shared" si="3"/>
        <v>-22</v>
      </c>
      <c r="AG31" s="11">
        <f t="shared" si="17"/>
        <v>-0.1705426356589147</v>
      </c>
    </row>
    <row r="32" spans="1:33" s="34" customFormat="1" ht="27.75" customHeight="1">
      <c r="A32" s="107" t="s">
        <v>16</v>
      </c>
      <c r="B32" s="108" t="s">
        <v>68</v>
      </c>
      <c r="C32" s="6" t="s">
        <v>69</v>
      </c>
      <c r="D32" s="49">
        <f t="shared" si="9"/>
        <v>414</v>
      </c>
      <c r="E32" s="49">
        <f>SUM(E33:E34)</f>
        <v>149</v>
      </c>
      <c r="F32" s="49">
        <f t="shared" ref="F32:AB32" si="18">SUM(F33:F34)</f>
        <v>155</v>
      </c>
      <c r="G32" s="49">
        <f t="shared" si="18"/>
        <v>7</v>
      </c>
      <c r="H32" s="49">
        <f t="shared" si="18"/>
        <v>9</v>
      </c>
      <c r="I32" s="49">
        <f t="shared" si="18"/>
        <v>24</v>
      </c>
      <c r="J32" s="49">
        <f t="shared" si="18"/>
        <v>22</v>
      </c>
      <c r="K32" s="49">
        <f t="shared" si="18"/>
        <v>9</v>
      </c>
      <c r="L32" s="49">
        <f t="shared" si="18"/>
        <v>0</v>
      </c>
      <c r="M32" s="49">
        <f t="shared" si="18"/>
        <v>0</v>
      </c>
      <c r="N32" s="49">
        <f t="shared" si="18"/>
        <v>0</v>
      </c>
      <c r="O32" s="49">
        <f t="shared" si="18"/>
        <v>1</v>
      </c>
      <c r="P32" s="49">
        <f t="shared" si="18"/>
        <v>38</v>
      </c>
      <c r="Q32" s="49">
        <f t="shared" si="18"/>
        <v>0</v>
      </c>
      <c r="R32" s="49">
        <f t="shared" si="18"/>
        <v>0</v>
      </c>
      <c r="S32" s="49">
        <f t="shared" si="18"/>
        <v>0</v>
      </c>
      <c r="T32" s="49">
        <f t="shared" si="18"/>
        <v>0</v>
      </c>
      <c r="U32" s="49">
        <f t="shared" si="18"/>
        <v>0</v>
      </c>
      <c r="V32" s="49">
        <f t="shared" si="18"/>
        <v>0</v>
      </c>
      <c r="W32" s="49">
        <f t="shared" si="18"/>
        <v>0</v>
      </c>
      <c r="X32" s="49">
        <f t="shared" si="18"/>
        <v>0</v>
      </c>
      <c r="Y32" s="49">
        <f t="shared" si="18"/>
        <v>0</v>
      </c>
      <c r="Z32" s="49">
        <f t="shared" si="18"/>
        <v>0</v>
      </c>
      <c r="AA32" s="49">
        <f t="shared" si="18"/>
        <v>0</v>
      </c>
      <c r="AB32" s="50">
        <f t="shared" si="18"/>
        <v>0</v>
      </c>
      <c r="AC32" s="51" t="s">
        <v>69</v>
      </c>
      <c r="AD32" s="53">
        <f>SUM(AD33:AD34)</f>
        <v>435</v>
      </c>
      <c r="AE32" s="53">
        <f>SUM(AE33:AE34)</f>
        <v>708</v>
      </c>
      <c r="AF32" s="32">
        <f t="shared" si="3"/>
        <v>273</v>
      </c>
      <c r="AG32" s="27">
        <f t="shared" si="17"/>
        <v>0.62758620689655165</v>
      </c>
    </row>
    <row r="33" spans="1:34" s="34" customFormat="1" ht="27.75" customHeight="1">
      <c r="A33" s="107"/>
      <c r="B33" s="108"/>
      <c r="C33" s="1" t="s">
        <v>70</v>
      </c>
      <c r="D33" s="52">
        <f t="shared" si="9"/>
        <v>160</v>
      </c>
      <c r="E33" s="39">
        <v>61</v>
      </c>
      <c r="F33" s="39">
        <v>67</v>
      </c>
      <c r="G33" s="39">
        <v>3</v>
      </c>
      <c r="H33" s="39">
        <v>5</v>
      </c>
      <c r="I33" s="39">
        <v>9</v>
      </c>
      <c r="J33" s="39">
        <v>13</v>
      </c>
      <c r="K33" s="39">
        <v>0</v>
      </c>
      <c r="L33" s="39">
        <v>0</v>
      </c>
      <c r="M33" s="39">
        <v>0</v>
      </c>
      <c r="N33" s="14">
        <v>0</v>
      </c>
      <c r="O33" s="40">
        <v>1</v>
      </c>
      <c r="P33" s="40">
        <v>1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1">
        <v>0</v>
      </c>
      <c r="AC33" s="19" t="s">
        <v>71</v>
      </c>
      <c r="AD33" s="14">
        <v>388</v>
      </c>
      <c r="AE33" s="14">
        <v>540</v>
      </c>
      <c r="AF33" s="48">
        <f t="shared" si="3"/>
        <v>152</v>
      </c>
      <c r="AG33" s="11">
        <f t="shared" si="17"/>
        <v>0.39175257731958757</v>
      </c>
      <c r="AH33" s="16"/>
    </row>
    <row r="34" spans="1:34" s="34" customFormat="1" ht="27.75" customHeight="1">
      <c r="A34" s="107"/>
      <c r="B34" s="108"/>
      <c r="C34" s="29" t="s">
        <v>72</v>
      </c>
      <c r="D34" s="52">
        <f t="shared" si="9"/>
        <v>254</v>
      </c>
      <c r="E34" s="39">
        <v>88</v>
      </c>
      <c r="F34" s="39">
        <v>88</v>
      </c>
      <c r="G34" s="39">
        <v>4</v>
      </c>
      <c r="H34" s="39">
        <v>4</v>
      </c>
      <c r="I34" s="39">
        <v>15</v>
      </c>
      <c r="J34" s="39">
        <v>9</v>
      </c>
      <c r="K34" s="40">
        <v>9</v>
      </c>
      <c r="L34" s="40">
        <v>0</v>
      </c>
      <c r="M34" s="40">
        <v>0</v>
      </c>
      <c r="N34" s="40">
        <v>0</v>
      </c>
      <c r="O34" s="40">
        <v>0</v>
      </c>
      <c r="P34" s="40">
        <v>37</v>
      </c>
      <c r="Q34" s="40">
        <v>0</v>
      </c>
      <c r="R34" s="40">
        <v>0</v>
      </c>
      <c r="S34" s="40">
        <v>0</v>
      </c>
      <c r="T34" s="40">
        <v>0</v>
      </c>
      <c r="U34" s="40">
        <v>0</v>
      </c>
      <c r="V34" s="40">
        <v>0</v>
      </c>
      <c r="W34" s="40">
        <v>0</v>
      </c>
      <c r="X34" s="40">
        <v>0</v>
      </c>
      <c r="Y34" s="40">
        <v>0</v>
      </c>
      <c r="Z34" s="40">
        <v>0</v>
      </c>
      <c r="AA34" s="40">
        <v>0</v>
      </c>
      <c r="AB34" s="41">
        <v>0</v>
      </c>
      <c r="AC34" s="19" t="s">
        <v>73</v>
      </c>
      <c r="AD34" s="14">
        <v>47</v>
      </c>
      <c r="AE34" s="14">
        <v>168</v>
      </c>
      <c r="AF34" s="48">
        <f t="shared" si="3"/>
        <v>121</v>
      </c>
      <c r="AG34" s="11">
        <f t="shared" si="17"/>
        <v>2.5744680851063828</v>
      </c>
      <c r="AH34" s="16"/>
    </row>
    <row r="35" spans="1:34" s="34" customFormat="1" ht="27.75" customHeight="1">
      <c r="A35" s="107" t="s">
        <v>74</v>
      </c>
      <c r="B35" s="108" t="s">
        <v>75</v>
      </c>
      <c r="C35" s="5" t="s">
        <v>69</v>
      </c>
      <c r="D35" s="49">
        <f t="shared" si="9"/>
        <v>917</v>
      </c>
      <c r="E35" s="49">
        <f>SUM(E36:E37)</f>
        <v>330</v>
      </c>
      <c r="F35" s="49">
        <f t="shared" ref="F35:AB35" si="19">SUM(F36:F37)</f>
        <v>385</v>
      </c>
      <c r="G35" s="49">
        <f t="shared" si="19"/>
        <v>19</v>
      </c>
      <c r="H35" s="49">
        <f t="shared" si="19"/>
        <v>21</v>
      </c>
      <c r="I35" s="49">
        <f t="shared" si="19"/>
        <v>74</v>
      </c>
      <c r="J35" s="49">
        <f t="shared" si="19"/>
        <v>60</v>
      </c>
      <c r="K35" s="49">
        <f t="shared" si="19"/>
        <v>10</v>
      </c>
      <c r="L35" s="49">
        <f t="shared" si="19"/>
        <v>11</v>
      </c>
      <c r="M35" s="49">
        <f t="shared" si="19"/>
        <v>3</v>
      </c>
      <c r="N35" s="49">
        <f t="shared" si="19"/>
        <v>3</v>
      </c>
      <c r="O35" s="49">
        <f t="shared" si="19"/>
        <v>1</v>
      </c>
      <c r="P35" s="49">
        <f t="shared" si="19"/>
        <v>0</v>
      </c>
      <c r="Q35" s="49">
        <f t="shared" si="19"/>
        <v>0</v>
      </c>
      <c r="R35" s="49">
        <f t="shared" si="19"/>
        <v>0</v>
      </c>
      <c r="S35" s="49">
        <f t="shared" si="19"/>
        <v>0</v>
      </c>
      <c r="T35" s="49">
        <f t="shared" si="19"/>
        <v>0</v>
      </c>
      <c r="U35" s="49">
        <f t="shared" si="19"/>
        <v>0</v>
      </c>
      <c r="V35" s="49">
        <f t="shared" si="19"/>
        <v>0</v>
      </c>
      <c r="W35" s="49">
        <f t="shared" si="19"/>
        <v>0</v>
      </c>
      <c r="X35" s="49">
        <f t="shared" si="19"/>
        <v>0</v>
      </c>
      <c r="Y35" s="49">
        <f t="shared" si="19"/>
        <v>0</v>
      </c>
      <c r="Z35" s="49">
        <f t="shared" si="19"/>
        <v>0</v>
      </c>
      <c r="AA35" s="49">
        <f t="shared" si="19"/>
        <v>0</v>
      </c>
      <c r="AB35" s="50">
        <f t="shared" si="19"/>
        <v>0</v>
      </c>
      <c r="AC35" s="51" t="s">
        <v>69</v>
      </c>
      <c r="AD35" s="53">
        <f>SUM(AD36:AD37)</f>
        <v>2035</v>
      </c>
      <c r="AE35" s="53">
        <f>SUM(AE36:AE37)</f>
        <v>2104</v>
      </c>
      <c r="AF35" s="32">
        <f t="shared" si="3"/>
        <v>69</v>
      </c>
      <c r="AG35" s="27">
        <f t="shared" si="17"/>
        <v>3.3906633906633843E-2</v>
      </c>
      <c r="AH35" s="16"/>
    </row>
    <row r="36" spans="1:34" s="34" customFormat="1" ht="27.75" customHeight="1">
      <c r="A36" s="107"/>
      <c r="B36" s="108"/>
      <c r="C36" s="1" t="s">
        <v>70</v>
      </c>
      <c r="D36" s="52">
        <f t="shared" si="9"/>
        <v>439</v>
      </c>
      <c r="E36" s="14">
        <v>139</v>
      </c>
      <c r="F36" s="14">
        <v>211</v>
      </c>
      <c r="G36" s="14">
        <v>9</v>
      </c>
      <c r="H36" s="14">
        <v>13</v>
      </c>
      <c r="I36" s="14">
        <v>32</v>
      </c>
      <c r="J36" s="14">
        <v>28</v>
      </c>
      <c r="K36" s="14">
        <v>2</v>
      </c>
      <c r="L36" s="14">
        <v>4</v>
      </c>
      <c r="M36" s="40">
        <v>0</v>
      </c>
      <c r="N36" s="40">
        <v>1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40">
        <v>0</v>
      </c>
      <c r="X36" s="40">
        <v>0</v>
      </c>
      <c r="Y36" s="40">
        <v>0</v>
      </c>
      <c r="Z36" s="40">
        <v>0</v>
      </c>
      <c r="AA36" s="40">
        <v>0</v>
      </c>
      <c r="AB36" s="41">
        <v>0</v>
      </c>
      <c r="AC36" s="19" t="s">
        <v>71</v>
      </c>
      <c r="AD36" s="14">
        <v>1667</v>
      </c>
      <c r="AE36" s="14">
        <v>1759</v>
      </c>
      <c r="AF36" s="48">
        <f t="shared" si="3"/>
        <v>92</v>
      </c>
      <c r="AG36" s="11">
        <f t="shared" si="17"/>
        <v>5.5188962207558534E-2</v>
      </c>
      <c r="AH36" s="16"/>
    </row>
    <row r="37" spans="1:34" s="34" customFormat="1" ht="27.75" customHeight="1">
      <c r="A37" s="107"/>
      <c r="B37" s="108"/>
      <c r="C37" s="29" t="s">
        <v>72</v>
      </c>
      <c r="D37" s="52">
        <f t="shared" si="9"/>
        <v>478</v>
      </c>
      <c r="E37" s="14">
        <v>191</v>
      </c>
      <c r="F37" s="14">
        <v>174</v>
      </c>
      <c r="G37" s="14">
        <v>10</v>
      </c>
      <c r="H37" s="14">
        <v>8</v>
      </c>
      <c r="I37" s="14">
        <v>42</v>
      </c>
      <c r="J37" s="14">
        <v>32</v>
      </c>
      <c r="K37" s="14">
        <v>8</v>
      </c>
      <c r="L37" s="14">
        <v>7</v>
      </c>
      <c r="M37" s="40">
        <v>3</v>
      </c>
      <c r="N37" s="40">
        <v>2</v>
      </c>
      <c r="O37" s="40">
        <v>1</v>
      </c>
      <c r="P37" s="40">
        <v>0</v>
      </c>
      <c r="Q37" s="40">
        <v>0</v>
      </c>
      <c r="R37" s="40">
        <v>0</v>
      </c>
      <c r="S37" s="40">
        <v>0</v>
      </c>
      <c r="T37" s="40">
        <v>0</v>
      </c>
      <c r="U37" s="40">
        <v>0</v>
      </c>
      <c r="V37" s="40">
        <v>0</v>
      </c>
      <c r="W37" s="40">
        <v>0</v>
      </c>
      <c r="X37" s="40">
        <v>0</v>
      </c>
      <c r="Y37" s="40">
        <v>0</v>
      </c>
      <c r="Z37" s="40">
        <v>0</v>
      </c>
      <c r="AA37" s="40">
        <v>0</v>
      </c>
      <c r="AB37" s="41">
        <v>0</v>
      </c>
      <c r="AC37" s="19" t="s">
        <v>73</v>
      </c>
      <c r="AD37" s="14">
        <v>368</v>
      </c>
      <c r="AE37" s="14">
        <v>345</v>
      </c>
      <c r="AF37" s="48">
        <f t="shared" si="3"/>
        <v>-23</v>
      </c>
      <c r="AG37" s="11">
        <f t="shared" si="17"/>
        <v>-6.25E-2</v>
      </c>
      <c r="AH37" s="16"/>
    </row>
    <row r="38" spans="1:34" s="34" customFormat="1" ht="27.75" customHeight="1">
      <c r="A38" s="107" t="s">
        <v>17</v>
      </c>
      <c r="B38" s="108" t="s">
        <v>76</v>
      </c>
      <c r="C38" s="5" t="s">
        <v>69</v>
      </c>
      <c r="D38" s="49">
        <f t="shared" si="9"/>
        <v>982</v>
      </c>
      <c r="E38" s="49">
        <f>SUM(E39:E40)</f>
        <v>349</v>
      </c>
      <c r="F38" s="49">
        <f t="shared" ref="F38:AB38" si="20">SUM(F39:F40)</f>
        <v>288</v>
      </c>
      <c r="G38" s="49">
        <f t="shared" si="20"/>
        <v>41</v>
      </c>
      <c r="H38" s="49">
        <f t="shared" si="20"/>
        <v>32</v>
      </c>
      <c r="I38" s="49">
        <f t="shared" si="20"/>
        <v>129</v>
      </c>
      <c r="J38" s="49">
        <f t="shared" si="20"/>
        <v>112</v>
      </c>
      <c r="K38" s="49">
        <f t="shared" si="20"/>
        <v>12</v>
      </c>
      <c r="L38" s="49">
        <f t="shared" si="20"/>
        <v>11</v>
      </c>
      <c r="M38" s="49">
        <f t="shared" si="20"/>
        <v>4</v>
      </c>
      <c r="N38" s="49">
        <f t="shared" si="20"/>
        <v>3</v>
      </c>
      <c r="O38" s="49">
        <f t="shared" si="20"/>
        <v>0</v>
      </c>
      <c r="P38" s="49">
        <f t="shared" si="20"/>
        <v>1</v>
      </c>
      <c r="Q38" s="49">
        <f t="shared" si="20"/>
        <v>0</v>
      </c>
      <c r="R38" s="49">
        <f t="shared" si="20"/>
        <v>0</v>
      </c>
      <c r="S38" s="49">
        <f t="shared" si="20"/>
        <v>0</v>
      </c>
      <c r="T38" s="49">
        <f t="shared" si="20"/>
        <v>0</v>
      </c>
      <c r="U38" s="49">
        <f t="shared" si="20"/>
        <v>0</v>
      </c>
      <c r="V38" s="49">
        <f t="shared" si="20"/>
        <v>0</v>
      </c>
      <c r="W38" s="49">
        <f t="shared" si="20"/>
        <v>0</v>
      </c>
      <c r="X38" s="49">
        <f t="shared" si="20"/>
        <v>0</v>
      </c>
      <c r="Y38" s="49">
        <f t="shared" si="20"/>
        <v>0</v>
      </c>
      <c r="Z38" s="49">
        <f t="shared" si="20"/>
        <v>0</v>
      </c>
      <c r="AA38" s="49">
        <f t="shared" si="20"/>
        <v>0</v>
      </c>
      <c r="AB38" s="50">
        <f t="shared" si="20"/>
        <v>0</v>
      </c>
      <c r="AC38" s="51" t="s">
        <v>69</v>
      </c>
      <c r="AD38" s="53">
        <f>SUM(AD39:AD40)</f>
        <v>2111</v>
      </c>
      <c r="AE38" s="53">
        <f>SUM(AE39:AE40)</f>
        <v>2172</v>
      </c>
      <c r="AF38" s="32">
        <f t="shared" si="3"/>
        <v>61</v>
      </c>
      <c r="AG38" s="27">
        <f t="shared" si="17"/>
        <v>2.8896257697773597E-2</v>
      </c>
      <c r="AH38" s="16"/>
    </row>
    <row r="39" spans="1:34" s="34" customFormat="1" ht="27.75" customHeight="1">
      <c r="A39" s="107"/>
      <c r="B39" s="108"/>
      <c r="C39" s="1" t="s">
        <v>70</v>
      </c>
      <c r="D39" s="52">
        <f t="shared" si="9"/>
        <v>417</v>
      </c>
      <c r="E39" s="14">
        <v>143</v>
      </c>
      <c r="F39" s="14">
        <v>111</v>
      </c>
      <c r="G39" s="14">
        <v>24</v>
      </c>
      <c r="H39" s="14">
        <v>19</v>
      </c>
      <c r="I39" s="14">
        <v>60</v>
      </c>
      <c r="J39" s="14">
        <v>44</v>
      </c>
      <c r="K39" s="14">
        <v>5</v>
      </c>
      <c r="L39" s="14">
        <v>6</v>
      </c>
      <c r="M39" s="14">
        <v>3</v>
      </c>
      <c r="N39" s="14">
        <v>2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40">
        <v>0</v>
      </c>
      <c r="AB39" s="41">
        <v>0</v>
      </c>
      <c r="AC39" s="19" t="s">
        <v>71</v>
      </c>
      <c r="AD39" s="14">
        <v>1733</v>
      </c>
      <c r="AE39" s="14">
        <v>1833</v>
      </c>
      <c r="AF39" s="48">
        <f t="shared" si="3"/>
        <v>100</v>
      </c>
      <c r="AG39" s="11">
        <f t="shared" si="17"/>
        <v>5.7703404500865529E-2</v>
      </c>
      <c r="AH39" s="16"/>
    </row>
    <row r="40" spans="1:34" s="34" customFormat="1" ht="27.75" customHeight="1">
      <c r="A40" s="107"/>
      <c r="B40" s="108"/>
      <c r="C40" s="29" t="s">
        <v>72</v>
      </c>
      <c r="D40" s="52">
        <f t="shared" si="9"/>
        <v>565</v>
      </c>
      <c r="E40" s="14">
        <v>206</v>
      </c>
      <c r="F40" s="14">
        <v>177</v>
      </c>
      <c r="G40" s="14">
        <v>17</v>
      </c>
      <c r="H40" s="14">
        <v>13</v>
      </c>
      <c r="I40" s="14">
        <v>69</v>
      </c>
      <c r="J40" s="14">
        <v>68</v>
      </c>
      <c r="K40" s="14">
        <v>7</v>
      </c>
      <c r="L40" s="14">
        <v>5</v>
      </c>
      <c r="M40" s="14">
        <v>1</v>
      </c>
      <c r="N40" s="14">
        <v>1</v>
      </c>
      <c r="O40" s="14">
        <v>0</v>
      </c>
      <c r="P40" s="14">
        <v>1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40">
        <v>0</v>
      </c>
      <c r="AB40" s="41">
        <v>0</v>
      </c>
      <c r="AC40" s="19" t="s">
        <v>73</v>
      </c>
      <c r="AD40" s="14">
        <v>378</v>
      </c>
      <c r="AE40" s="14">
        <v>339</v>
      </c>
      <c r="AF40" s="48">
        <f t="shared" si="3"/>
        <v>-39</v>
      </c>
      <c r="AG40" s="11">
        <f t="shared" si="17"/>
        <v>-0.10317460317460314</v>
      </c>
      <c r="AH40" s="16"/>
    </row>
    <row r="41" spans="1:34" s="34" customFormat="1" ht="27.75" customHeight="1">
      <c r="A41" s="107" t="s">
        <v>18</v>
      </c>
      <c r="B41" s="108" t="s">
        <v>77</v>
      </c>
      <c r="C41" s="5" t="s">
        <v>69</v>
      </c>
      <c r="D41" s="49">
        <f t="shared" si="9"/>
        <v>1564</v>
      </c>
      <c r="E41" s="49">
        <f>SUM(E42:E43)</f>
        <v>483</v>
      </c>
      <c r="F41" s="49">
        <f t="shared" ref="F41:AB41" si="21">SUM(F42:F43)</f>
        <v>429</v>
      </c>
      <c r="G41" s="49">
        <f t="shared" si="21"/>
        <v>28</v>
      </c>
      <c r="H41" s="49">
        <f t="shared" si="21"/>
        <v>22</v>
      </c>
      <c r="I41" s="49">
        <f t="shared" si="21"/>
        <v>183</v>
      </c>
      <c r="J41" s="49">
        <f t="shared" si="21"/>
        <v>183</v>
      </c>
      <c r="K41" s="49">
        <f t="shared" si="21"/>
        <v>45</v>
      </c>
      <c r="L41" s="49">
        <f t="shared" si="21"/>
        <v>35</v>
      </c>
      <c r="M41" s="49">
        <f t="shared" si="21"/>
        <v>23</v>
      </c>
      <c r="N41" s="49">
        <f t="shared" si="21"/>
        <v>14</v>
      </c>
      <c r="O41" s="49">
        <f t="shared" si="21"/>
        <v>18</v>
      </c>
      <c r="P41" s="49">
        <f t="shared" si="21"/>
        <v>9</v>
      </c>
      <c r="Q41" s="49">
        <f t="shared" si="21"/>
        <v>28</v>
      </c>
      <c r="R41" s="49">
        <f t="shared" si="21"/>
        <v>34</v>
      </c>
      <c r="S41" s="49">
        <f t="shared" si="21"/>
        <v>0</v>
      </c>
      <c r="T41" s="49">
        <f t="shared" si="21"/>
        <v>0</v>
      </c>
      <c r="U41" s="49">
        <f t="shared" si="21"/>
        <v>0</v>
      </c>
      <c r="V41" s="49">
        <f t="shared" si="21"/>
        <v>0</v>
      </c>
      <c r="W41" s="49">
        <f t="shared" si="21"/>
        <v>5</v>
      </c>
      <c r="X41" s="49">
        <f t="shared" si="21"/>
        <v>1</v>
      </c>
      <c r="Y41" s="49">
        <f t="shared" si="21"/>
        <v>7</v>
      </c>
      <c r="Z41" s="49">
        <f t="shared" si="21"/>
        <v>3</v>
      </c>
      <c r="AA41" s="49">
        <f t="shared" si="21"/>
        <v>5</v>
      </c>
      <c r="AB41" s="50">
        <f t="shared" si="21"/>
        <v>9</v>
      </c>
      <c r="AC41" s="51" t="s">
        <v>69</v>
      </c>
      <c r="AD41" s="53">
        <f>SUM(AD42:AD43)</f>
        <v>3276</v>
      </c>
      <c r="AE41" s="53">
        <f>SUM(AE42:AE43)</f>
        <v>3573</v>
      </c>
      <c r="AF41" s="32">
        <f t="shared" si="3"/>
        <v>297</v>
      </c>
      <c r="AG41" s="27">
        <f t="shared" si="17"/>
        <v>9.0659340659340559E-2</v>
      </c>
      <c r="AH41" s="16"/>
    </row>
    <row r="42" spans="1:34" s="34" customFormat="1" ht="27.75" customHeight="1">
      <c r="A42" s="107"/>
      <c r="B42" s="108"/>
      <c r="C42" s="1" t="s">
        <v>70</v>
      </c>
      <c r="D42" s="52">
        <f t="shared" si="9"/>
        <v>816</v>
      </c>
      <c r="E42" s="14">
        <v>235</v>
      </c>
      <c r="F42" s="14">
        <v>228</v>
      </c>
      <c r="G42" s="14">
        <v>10</v>
      </c>
      <c r="H42" s="14">
        <v>12</v>
      </c>
      <c r="I42" s="14">
        <v>101</v>
      </c>
      <c r="J42" s="14">
        <v>84</v>
      </c>
      <c r="K42" s="14">
        <v>21</v>
      </c>
      <c r="L42" s="14">
        <v>19</v>
      </c>
      <c r="M42" s="14">
        <v>16</v>
      </c>
      <c r="N42" s="14">
        <v>7</v>
      </c>
      <c r="O42" s="14">
        <v>8</v>
      </c>
      <c r="P42" s="14">
        <v>6</v>
      </c>
      <c r="Q42" s="14">
        <v>20</v>
      </c>
      <c r="R42" s="14">
        <v>34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1</v>
      </c>
      <c r="Y42" s="14">
        <v>1</v>
      </c>
      <c r="Z42" s="14">
        <v>2</v>
      </c>
      <c r="AA42" s="14">
        <v>4</v>
      </c>
      <c r="AB42" s="38">
        <v>7</v>
      </c>
      <c r="AC42" s="19" t="s">
        <v>71</v>
      </c>
      <c r="AD42" s="14">
        <v>2715</v>
      </c>
      <c r="AE42" s="14">
        <v>3014</v>
      </c>
      <c r="AF42" s="48">
        <f t="shared" si="3"/>
        <v>299</v>
      </c>
      <c r="AG42" s="11">
        <f t="shared" si="17"/>
        <v>0.11012891344383058</v>
      </c>
      <c r="AH42" s="16"/>
    </row>
    <row r="43" spans="1:34" s="34" customFormat="1" ht="27.75" customHeight="1">
      <c r="A43" s="107"/>
      <c r="B43" s="108"/>
      <c r="C43" s="29" t="s">
        <v>72</v>
      </c>
      <c r="D43" s="52">
        <f t="shared" si="9"/>
        <v>748</v>
      </c>
      <c r="E43" s="14">
        <v>248</v>
      </c>
      <c r="F43" s="14">
        <v>201</v>
      </c>
      <c r="G43" s="14">
        <v>18</v>
      </c>
      <c r="H43" s="14">
        <v>10</v>
      </c>
      <c r="I43" s="14">
        <v>82</v>
      </c>
      <c r="J43" s="14">
        <v>99</v>
      </c>
      <c r="K43" s="14">
        <v>24</v>
      </c>
      <c r="L43" s="14">
        <v>16</v>
      </c>
      <c r="M43" s="14">
        <v>7</v>
      </c>
      <c r="N43" s="14">
        <v>7</v>
      </c>
      <c r="O43" s="14">
        <v>10</v>
      </c>
      <c r="P43" s="14">
        <v>3</v>
      </c>
      <c r="Q43" s="14">
        <v>8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5</v>
      </c>
      <c r="X43" s="14">
        <v>0</v>
      </c>
      <c r="Y43" s="14">
        <v>6</v>
      </c>
      <c r="Z43" s="14">
        <v>1</v>
      </c>
      <c r="AA43" s="14">
        <v>1</v>
      </c>
      <c r="AB43" s="38">
        <v>2</v>
      </c>
      <c r="AC43" s="19" t="s">
        <v>73</v>
      </c>
      <c r="AD43" s="14">
        <v>561</v>
      </c>
      <c r="AE43" s="14">
        <v>559</v>
      </c>
      <c r="AF43" s="48">
        <f t="shared" si="3"/>
        <v>-2</v>
      </c>
      <c r="AG43" s="11">
        <f t="shared" si="17"/>
        <v>-3.5650623885917776E-3</v>
      </c>
      <c r="AH43" s="16"/>
    </row>
    <row r="44" spans="1:34" s="34" customFormat="1" ht="27.75" customHeight="1">
      <c r="A44" s="107" t="s">
        <v>19</v>
      </c>
      <c r="B44" s="108" t="s">
        <v>78</v>
      </c>
      <c r="C44" s="5" t="s">
        <v>69</v>
      </c>
      <c r="D44" s="49">
        <f t="shared" si="9"/>
        <v>261</v>
      </c>
      <c r="E44" s="49">
        <f>SUM(E45:E46)</f>
        <v>81</v>
      </c>
      <c r="F44" s="49">
        <f t="shared" ref="F44:AB44" si="22">SUM(F45:F46)</f>
        <v>78</v>
      </c>
      <c r="G44" s="49">
        <f t="shared" si="22"/>
        <v>13</v>
      </c>
      <c r="H44" s="49">
        <f t="shared" si="22"/>
        <v>13</v>
      </c>
      <c r="I44" s="49">
        <f t="shared" si="22"/>
        <v>33</v>
      </c>
      <c r="J44" s="49">
        <f t="shared" si="22"/>
        <v>41</v>
      </c>
      <c r="K44" s="49">
        <f t="shared" si="22"/>
        <v>0</v>
      </c>
      <c r="L44" s="49">
        <f t="shared" si="22"/>
        <v>2</v>
      </c>
      <c r="M44" s="49">
        <f t="shared" si="22"/>
        <v>0</v>
      </c>
      <c r="N44" s="49">
        <f t="shared" si="22"/>
        <v>0</v>
      </c>
      <c r="O44" s="49">
        <f t="shared" si="22"/>
        <v>0</v>
      </c>
      <c r="P44" s="49">
        <f t="shared" si="22"/>
        <v>0</v>
      </c>
      <c r="Q44" s="49">
        <f t="shared" si="22"/>
        <v>0</v>
      </c>
      <c r="R44" s="49">
        <f t="shared" si="22"/>
        <v>0</v>
      </c>
      <c r="S44" s="49">
        <f t="shared" si="22"/>
        <v>0</v>
      </c>
      <c r="T44" s="49">
        <f t="shared" si="22"/>
        <v>0</v>
      </c>
      <c r="U44" s="49">
        <f t="shared" si="22"/>
        <v>0</v>
      </c>
      <c r="V44" s="49">
        <f t="shared" si="22"/>
        <v>0</v>
      </c>
      <c r="W44" s="49">
        <f t="shared" si="22"/>
        <v>0</v>
      </c>
      <c r="X44" s="49">
        <f t="shared" si="22"/>
        <v>0</v>
      </c>
      <c r="Y44" s="49">
        <f t="shared" si="22"/>
        <v>0</v>
      </c>
      <c r="Z44" s="49">
        <f t="shared" si="22"/>
        <v>0</v>
      </c>
      <c r="AA44" s="49">
        <f t="shared" si="22"/>
        <v>0</v>
      </c>
      <c r="AB44" s="50">
        <f t="shared" si="22"/>
        <v>0</v>
      </c>
      <c r="AC44" s="51" t="s">
        <v>69</v>
      </c>
      <c r="AD44" s="53">
        <f>SUM(AD45:AD46)</f>
        <v>618</v>
      </c>
      <c r="AE44" s="53">
        <f>SUM(AE45:AE46)</f>
        <v>634</v>
      </c>
      <c r="AF44" s="32">
        <f t="shared" si="3"/>
        <v>16</v>
      </c>
      <c r="AG44" s="27">
        <f t="shared" si="17"/>
        <v>2.5889967637540368E-2</v>
      </c>
    </row>
    <row r="45" spans="1:34" s="34" customFormat="1" ht="27.75" customHeight="1">
      <c r="A45" s="107"/>
      <c r="B45" s="108"/>
      <c r="C45" s="1" t="s">
        <v>70</v>
      </c>
      <c r="D45" s="52">
        <f t="shared" si="9"/>
        <v>121</v>
      </c>
      <c r="E45" s="14">
        <v>32</v>
      </c>
      <c r="F45" s="14">
        <v>36</v>
      </c>
      <c r="G45" s="14">
        <v>4</v>
      </c>
      <c r="H45" s="14">
        <v>7</v>
      </c>
      <c r="I45" s="14">
        <v>18</v>
      </c>
      <c r="J45" s="14">
        <v>24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  <c r="AA45" s="40">
        <v>0</v>
      </c>
      <c r="AB45" s="41">
        <v>0</v>
      </c>
      <c r="AC45" s="19" t="s">
        <v>71</v>
      </c>
      <c r="AD45" s="14">
        <v>525</v>
      </c>
      <c r="AE45" s="14">
        <v>529</v>
      </c>
      <c r="AF45" s="48">
        <f t="shared" si="3"/>
        <v>4</v>
      </c>
      <c r="AG45" s="11">
        <f t="shared" si="17"/>
        <v>7.6190476190476364E-3</v>
      </c>
    </row>
    <row r="46" spans="1:34" s="34" customFormat="1" ht="27.75" customHeight="1">
      <c r="A46" s="107"/>
      <c r="B46" s="108"/>
      <c r="C46" s="29" t="s">
        <v>72</v>
      </c>
      <c r="D46" s="52">
        <f t="shared" si="9"/>
        <v>140</v>
      </c>
      <c r="E46" s="14">
        <v>49</v>
      </c>
      <c r="F46" s="14">
        <v>42</v>
      </c>
      <c r="G46" s="14">
        <v>9</v>
      </c>
      <c r="H46" s="14">
        <v>6</v>
      </c>
      <c r="I46" s="14">
        <v>15</v>
      </c>
      <c r="J46" s="14">
        <v>17</v>
      </c>
      <c r="K46" s="14">
        <v>0</v>
      </c>
      <c r="L46" s="14">
        <v>2</v>
      </c>
      <c r="M46" s="14">
        <v>0</v>
      </c>
      <c r="N46" s="14">
        <v>0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T46" s="40">
        <v>0</v>
      </c>
      <c r="U46" s="40">
        <v>0</v>
      </c>
      <c r="V46" s="40">
        <v>0</v>
      </c>
      <c r="W46" s="40">
        <v>0</v>
      </c>
      <c r="X46" s="40">
        <v>0</v>
      </c>
      <c r="Y46" s="40">
        <v>0</v>
      </c>
      <c r="Z46" s="40">
        <v>0</v>
      </c>
      <c r="AA46" s="40">
        <v>0</v>
      </c>
      <c r="AB46" s="41">
        <v>0</v>
      </c>
      <c r="AC46" s="19" t="s">
        <v>73</v>
      </c>
      <c r="AD46" s="14">
        <v>93</v>
      </c>
      <c r="AE46" s="14">
        <v>105</v>
      </c>
      <c r="AF46" s="48">
        <f t="shared" si="3"/>
        <v>12</v>
      </c>
      <c r="AG46" s="11">
        <f t="shared" si="17"/>
        <v>0.12903225806451624</v>
      </c>
    </row>
    <row r="47" spans="1:34" s="34" customFormat="1" ht="27.75" customHeight="1">
      <c r="A47" s="107" t="s">
        <v>20</v>
      </c>
      <c r="B47" s="108" t="s">
        <v>79</v>
      </c>
      <c r="C47" s="5" t="s">
        <v>69</v>
      </c>
      <c r="D47" s="49">
        <f t="shared" si="9"/>
        <v>1708</v>
      </c>
      <c r="E47" s="49">
        <f>SUM(E48:E49)</f>
        <v>579</v>
      </c>
      <c r="F47" s="49">
        <f t="shared" ref="F47:AB47" si="23">SUM(F48:F49)</f>
        <v>754</v>
      </c>
      <c r="G47" s="49">
        <f t="shared" si="23"/>
        <v>37</v>
      </c>
      <c r="H47" s="49">
        <f t="shared" si="23"/>
        <v>31</v>
      </c>
      <c r="I47" s="49">
        <f t="shared" si="23"/>
        <v>93</v>
      </c>
      <c r="J47" s="49">
        <f t="shared" si="23"/>
        <v>19</v>
      </c>
      <c r="K47" s="49">
        <f t="shared" si="23"/>
        <v>89</v>
      </c>
      <c r="L47" s="49">
        <f t="shared" si="23"/>
        <v>72</v>
      </c>
      <c r="M47" s="49">
        <f t="shared" si="23"/>
        <v>10</v>
      </c>
      <c r="N47" s="49">
        <f t="shared" si="23"/>
        <v>3</v>
      </c>
      <c r="O47" s="49">
        <f t="shared" si="23"/>
        <v>6</v>
      </c>
      <c r="P47" s="49">
        <f t="shared" si="23"/>
        <v>1</v>
      </c>
      <c r="Q47" s="49">
        <f t="shared" si="23"/>
        <v>12</v>
      </c>
      <c r="R47" s="49">
        <f t="shared" si="23"/>
        <v>2</v>
      </c>
      <c r="S47" s="49">
        <f t="shared" si="23"/>
        <v>0</v>
      </c>
      <c r="T47" s="49">
        <f t="shared" si="23"/>
        <v>0</v>
      </c>
      <c r="U47" s="49">
        <f t="shared" si="23"/>
        <v>0</v>
      </c>
      <c r="V47" s="49">
        <f t="shared" si="23"/>
        <v>0</v>
      </c>
      <c r="W47" s="49">
        <f t="shared" si="23"/>
        <v>0</v>
      </c>
      <c r="X47" s="49">
        <f t="shared" si="23"/>
        <v>0</v>
      </c>
      <c r="Y47" s="49">
        <f t="shared" si="23"/>
        <v>0</v>
      </c>
      <c r="Z47" s="49">
        <f t="shared" si="23"/>
        <v>0</v>
      </c>
      <c r="AA47" s="49">
        <f t="shared" si="23"/>
        <v>0</v>
      </c>
      <c r="AB47" s="50">
        <f t="shared" si="23"/>
        <v>0</v>
      </c>
      <c r="AC47" s="51" t="s">
        <v>69</v>
      </c>
      <c r="AD47" s="53">
        <f>SUM(AD48:AD49)</f>
        <v>4306</v>
      </c>
      <c r="AE47" s="53">
        <f>SUM(AE48:AE49)</f>
        <v>4137</v>
      </c>
      <c r="AF47" s="32">
        <f t="shared" si="3"/>
        <v>-169</v>
      </c>
      <c r="AG47" s="27">
        <f t="shared" si="17"/>
        <v>-3.9247561542034348E-2</v>
      </c>
    </row>
    <row r="48" spans="1:34" s="34" customFormat="1" ht="27.75" customHeight="1">
      <c r="A48" s="107"/>
      <c r="B48" s="108"/>
      <c r="C48" s="1" t="s">
        <v>70</v>
      </c>
      <c r="D48" s="52">
        <f t="shared" si="9"/>
        <v>826</v>
      </c>
      <c r="E48" s="14">
        <v>211</v>
      </c>
      <c r="F48" s="14">
        <v>488</v>
      </c>
      <c r="G48" s="14">
        <v>8</v>
      </c>
      <c r="H48" s="14">
        <v>16</v>
      </c>
      <c r="I48" s="14">
        <v>45</v>
      </c>
      <c r="J48" s="14">
        <v>11</v>
      </c>
      <c r="K48" s="14">
        <v>17</v>
      </c>
      <c r="L48" s="14">
        <v>21</v>
      </c>
      <c r="M48" s="14">
        <v>1</v>
      </c>
      <c r="N48" s="14">
        <v>3</v>
      </c>
      <c r="O48" s="14">
        <v>2</v>
      </c>
      <c r="P48" s="14">
        <v>1</v>
      </c>
      <c r="Q48" s="40">
        <v>0</v>
      </c>
      <c r="R48" s="40">
        <v>2</v>
      </c>
      <c r="S48" s="40">
        <v>0</v>
      </c>
      <c r="T48" s="40">
        <v>0</v>
      </c>
      <c r="U48" s="40">
        <v>0</v>
      </c>
      <c r="V48" s="40">
        <v>0</v>
      </c>
      <c r="W48" s="40">
        <v>0</v>
      </c>
      <c r="X48" s="40">
        <v>0</v>
      </c>
      <c r="Y48" s="40">
        <v>0</v>
      </c>
      <c r="Z48" s="40">
        <v>0</v>
      </c>
      <c r="AA48" s="40">
        <v>0</v>
      </c>
      <c r="AB48" s="41">
        <v>0</v>
      </c>
      <c r="AC48" s="19" t="s">
        <v>71</v>
      </c>
      <c r="AD48" s="14">
        <v>3380</v>
      </c>
      <c r="AE48" s="14">
        <v>3330</v>
      </c>
      <c r="AF48" s="48">
        <f t="shared" si="3"/>
        <v>-50</v>
      </c>
      <c r="AG48" s="11">
        <f t="shared" si="17"/>
        <v>-1.4792899408283988E-2</v>
      </c>
    </row>
    <row r="49" spans="1:33" s="34" customFormat="1" ht="27.75" customHeight="1">
      <c r="A49" s="107"/>
      <c r="B49" s="108"/>
      <c r="C49" s="29" t="s">
        <v>72</v>
      </c>
      <c r="D49" s="52">
        <f t="shared" si="9"/>
        <v>882</v>
      </c>
      <c r="E49" s="14">
        <v>368</v>
      </c>
      <c r="F49" s="14">
        <v>266</v>
      </c>
      <c r="G49" s="14">
        <v>29</v>
      </c>
      <c r="H49" s="14">
        <v>15</v>
      </c>
      <c r="I49" s="14">
        <v>48</v>
      </c>
      <c r="J49" s="14">
        <v>8</v>
      </c>
      <c r="K49" s="14">
        <v>72</v>
      </c>
      <c r="L49" s="14">
        <v>51</v>
      </c>
      <c r="M49" s="14">
        <v>9</v>
      </c>
      <c r="N49" s="14">
        <v>0</v>
      </c>
      <c r="O49" s="14">
        <v>4</v>
      </c>
      <c r="P49" s="14">
        <v>0</v>
      </c>
      <c r="Q49" s="14">
        <v>12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40">
        <v>0</v>
      </c>
      <c r="Z49" s="40">
        <v>0</v>
      </c>
      <c r="AA49" s="40">
        <v>0</v>
      </c>
      <c r="AB49" s="41">
        <v>0</v>
      </c>
      <c r="AC49" s="19" t="s">
        <v>73</v>
      </c>
      <c r="AD49" s="14">
        <v>926</v>
      </c>
      <c r="AE49" s="14">
        <v>807</v>
      </c>
      <c r="AF49" s="48">
        <f t="shared" si="3"/>
        <v>-119</v>
      </c>
      <c r="AG49" s="11">
        <f t="shared" si="17"/>
        <v>-0.12850971922246224</v>
      </c>
    </row>
    <row r="50" spans="1:33" s="34" customFormat="1" ht="27.75" customHeight="1">
      <c r="A50" s="107" t="s">
        <v>80</v>
      </c>
      <c r="B50" s="108" t="s">
        <v>81</v>
      </c>
      <c r="C50" s="5" t="s">
        <v>69</v>
      </c>
      <c r="D50" s="49">
        <f t="shared" si="9"/>
        <v>317</v>
      </c>
      <c r="E50" s="49">
        <f>SUM(E51:E52)</f>
        <v>110</v>
      </c>
      <c r="F50" s="49">
        <f t="shared" ref="F50:AB50" si="24">SUM(F51:F52)</f>
        <v>64</v>
      </c>
      <c r="G50" s="49">
        <f t="shared" si="24"/>
        <v>12</v>
      </c>
      <c r="H50" s="49">
        <f t="shared" si="24"/>
        <v>10</v>
      </c>
      <c r="I50" s="49">
        <f t="shared" si="24"/>
        <v>42</v>
      </c>
      <c r="J50" s="49">
        <f t="shared" si="24"/>
        <v>19</v>
      </c>
      <c r="K50" s="49">
        <f t="shared" si="24"/>
        <v>28</v>
      </c>
      <c r="L50" s="49">
        <f t="shared" si="24"/>
        <v>26</v>
      </c>
      <c r="M50" s="49">
        <f t="shared" si="24"/>
        <v>6</v>
      </c>
      <c r="N50" s="49">
        <f t="shared" si="24"/>
        <v>0</v>
      </c>
      <c r="O50" s="49">
        <f t="shared" si="24"/>
        <v>0</v>
      </c>
      <c r="P50" s="49">
        <f t="shared" si="24"/>
        <v>0</v>
      </c>
      <c r="Q50" s="49">
        <f t="shared" si="24"/>
        <v>0</v>
      </c>
      <c r="R50" s="49">
        <f t="shared" si="24"/>
        <v>0</v>
      </c>
      <c r="S50" s="49">
        <f t="shared" si="24"/>
        <v>0</v>
      </c>
      <c r="T50" s="49">
        <f t="shared" si="24"/>
        <v>0</v>
      </c>
      <c r="U50" s="49">
        <f t="shared" si="24"/>
        <v>0</v>
      </c>
      <c r="V50" s="49">
        <f t="shared" si="24"/>
        <v>0</v>
      </c>
      <c r="W50" s="49">
        <f t="shared" si="24"/>
        <v>0</v>
      </c>
      <c r="X50" s="49">
        <f t="shared" si="24"/>
        <v>0</v>
      </c>
      <c r="Y50" s="49">
        <f t="shared" si="24"/>
        <v>0</v>
      </c>
      <c r="Z50" s="49">
        <f t="shared" si="24"/>
        <v>0</v>
      </c>
      <c r="AA50" s="49">
        <f t="shared" si="24"/>
        <v>0</v>
      </c>
      <c r="AB50" s="50">
        <f t="shared" si="24"/>
        <v>0</v>
      </c>
      <c r="AC50" s="51" t="s">
        <v>69</v>
      </c>
      <c r="AD50" s="53">
        <f>SUM(AD51:AD52)</f>
        <v>658</v>
      </c>
      <c r="AE50" s="53">
        <f>SUM(AE51:AE52)</f>
        <v>679</v>
      </c>
      <c r="AF50" s="32">
        <f t="shared" si="3"/>
        <v>21</v>
      </c>
      <c r="AG50" s="27">
        <f t="shared" si="17"/>
        <v>3.1914893617021267E-2</v>
      </c>
    </row>
    <row r="51" spans="1:33" s="34" customFormat="1" ht="27.75" customHeight="1">
      <c r="A51" s="107"/>
      <c r="B51" s="108"/>
      <c r="C51" s="1" t="s">
        <v>70</v>
      </c>
      <c r="D51" s="52">
        <f t="shared" si="9"/>
        <v>115</v>
      </c>
      <c r="E51" s="14">
        <v>33</v>
      </c>
      <c r="F51" s="14">
        <v>31</v>
      </c>
      <c r="G51" s="14">
        <v>2</v>
      </c>
      <c r="H51" s="14">
        <v>4</v>
      </c>
      <c r="I51" s="14">
        <v>16</v>
      </c>
      <c r="J51" s="14">
        <v>11</v>
      </c>
      <c r="K51" s="14">
        <v>8</v>
      </c>
      <c r="L51" s="14">
        <v>10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40">
        <v>0</v>
      </c>
      <c r="Z51" s="40">
        <v>0</v>
      </c>
      <c r="AA51" s="40">
        <v>0</v>
      </c>
      <c r="AB51" s="41">
        <v>0</v>
      </c>
      <c r="AC51" s="19" t="s">
        <v>71</v>
      </c>
      <c r="AD51" s="14">
        <v>454</v>
      </c>
      <c r="AE51" s="14">
        <v>535</v>
      </c>
      <c r="AF51" s="48">
        <f t="shared" si="3"/>
        <v>81</v>
      </c>
      <c r="AG51" s="11">
        <f t="shared" si="17"/>
        <v>0.1784140969162995</v>
      </c>
    </row>
    <row r="52" spans="1:33" s="34" customFormat="1" ht="27.75" customHeight="1">
      <c r="A52" s="107"/>
      <c r="B52" s="108"/>
      <c r="C52" s="29" t="s">
        <v>72</v>
      </c>
      <c r="D52" s="52">
        <f t="shared" si="9"/>
        <v>202</v>
      </c>
      <c r="E52" s="14">
        <v>77</v>
      </c>
      <c r="F52" s="14">
        <v>33</v>
      </c>
      <c r="G52" s="14">
        <v>10</v>
      </c>
      <c r="H52" s="14">
        <v>6</v>
      </c>
      <c r="I52" s="14">
        <v>26</v>
      </c>
      <c r="J52" s="14">
        <v>8</v>
      </c>
      <c r="K52" s="14">
        <v>20</v>
      </c>
      <c r="L52" s="14">
        <v>16</v>
      </c>
      <c r="M52" s="14">
        <v>6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38">
        <v>0</v>
      </c>
      <c r="AC52" s="19" t="s">
        <v>73</v>
      </c>
      <c r="AD52" s="14">
        <v>204</v>
      </c>
      <c r="AE52" s="14">
        <v>144</v>
      </c>
      <c r="AF52" s="48">
        <f t="shared" si="3"/>
        <v>-60</v>
      </c>
      <c r="AG52" s="11">
        <f t="shared" si="17"/>
        <v>-0.29411764705882348</v>
      </c>
    </row>
    <row r="53" spans="1:33" s="34" customFormat="1" ht="27.75" customHeight="1">
      <c r="A53" s="107" t="s">
        <v>82</v>
      </c>
      <c r="B53" s="108" t="s">
        <v>83</v>
      </c>
      <c r="C53" s="5" t="s">
        <v>69</v>
      </c>
      <c r="D53" s="49">
        <f t="shared" si="9"/>
        <v>442</v>
      </c>
      <c r="E53" s="49">
        <f>SUM(E54:E55)</f>
        <v>120</v>
      </c>
      <c r="F53" s="49">
        <f t="shared" ref="F53:AB53" si="25">SUM(F54:F55)</f>
        <v>106</v>
      </c>
      <c r="G53" s="49">
        <f t="shared" si="25"/>
        <v>54</v>
      </c>
      <c r="H53" s="49">
        <f t="shared" si="25"/>
        <v>47</v>
      </c>
      <c r="I53" s="49">
        <f t="shared" si="25"/>
        <v>48</v>
      </c>
      <c r="J53" s="49">
        <f t="shared" si="25"/>
        <v>42</v>
      </c>
      <c r="K53" s="49">
        <f t="shared" si="25"/>
        <v>7</v>
      </c>
      <c r="L53" s="49">
        <f t="shared" si="25"/>
        <v>5</v>
      </c>
      <c r="M53" s="49">
        <f t="shared" si="25"/>
        <v>0</v>
      </c>
      <c r="N53" s="49">
        <f t="shared" si="25"/>
        <v>0</v>
      </c>
      <c r="O53" s="49">
        <f t="shared" si="25"/>
        <v>7</v>
      </c>
      <c r="P53" s="49">
        <f t="shared" si="25"/>
        <v>6</v>
      </c>
      <c r="Q53" s="49">
        <f t="shared" si="25"/>
        <v>0</v>
      </c>
      <c r="R53" s="49">
        <f t="shared" si="25"/>
        <v>0</v>
      </c>
      <c r="S53" s="49">
        <f t="shared" si="25"/>
        <v>0</v>
      </c>
      <c r="T53" s="49">
        <f t="shared" si="25"/>
        <v>0</v>
      </c>
      <c r="U53" s="49">
        <f t="shared" si="25"/>
        <v>0</v>
      </c>
      <c r="V53" s="49">
        <f t="shared" si="25"/>
        <v>0</v>
      </c>
      <c r="W53" s="49">
        <f t="shared" si="25"/>
        <v>0</v>
      </c>
      <c r="X53" s="49">
        <f t="shared" si="25"/>
        <v>0</v>
      </c>
      <c r="Y53" s="49">
        <f t="shared" si="25"/>
        <v>0</v>
      </c>
      <c r="Z53" s="49">
        <f t="shared" si="25"/>
        <v>0</v>
      </c>
      <c r="AA53" s="49">
        <f t="shared" si="25"/>
        <v>0</v>
      </c>
      <c r="AB53" s="50">
        <f t="shared" si="25"/>
        <v>0</v>
      </c>
      <c r="AC53" s="51" t="s">
        <v>69</v>
      </c>
      <c r="AD53" s="53">
        <f>SUM(AD54:AD55)</f>
        <v>773</v>
      </c>
      <c r="AE53" s="53">
        <f>SUM(AE54:AE55)</f>
        <v>789</v>
      </c>
      <c r="AF53" s="32">
        <f t="shared" si="3"/>
        <v>16</v>
      </c>
      <c r="AG53" s="27">
        <f t="shared" si="17"/>
        <v>2.0698576972833171E-2</v>
      </c>
    </row>
    <row r="54" spans="1:33" s="34" customFormat="1" ht="27.75" customHeight="1">
      <c r="A54" s="107"/>
      <c r="B54" s="108"/>
      <c r="C54" s="1" t="s">
        <v>70</v>
      </c>
      <c r="D54" s="52">
        <f t="shared" si="9"/>
        <v>174</v>
      </c>
      <c r="E54" s="14">
        <v>45</v>
      </c>
      <c r="F54" s="14">
        <v>46</v>
      </c>
      <c r="G54" s="14">
        <v>16</v>
      </c>
      <c r="H54" s="14">
        <v>13</v>
      </c>
      <c r="I54" s="14">
        <v>24</v>
      </c>
      <c r="J54" s="14">
        <v>21</v>
      </c>
      <c r="K54" s="14">
        <v>4</v>
      </c>
      <c r="L54" s="14">
        <v>2</v>
      </c>
      <c r="M54" s="14">
        <v>0</v>
      </c>
      <c r="N54" s="14">
        <v>0</v>
      </c>
      <c r="O54" s="40">
        <v>2</v>
      </c>
      <c r="P54" s="40">
        <v>1</v>
      </c>
      <c r="Q54" s="40">
        <v>0</v>
      </c>
      <c r="R54" s="40">
        <v>0</v>
      </c>
      <c r="S54" s="40">
        <v>0</v>
      </c>
      <c r="T54" s="40">
        <v>0</v>
      </c>
      <c r="U54" s="40">
        <v>0</v>
      </c>
      <c r="V54" s="40">
        <v>0</v>
      </c>
      <c r="W54" s="40">
        <v>0</v>
      </c>
      <c r="X54" s="40">
        <v>0</v>
      </c>
      <c r="Y54" s="40">
        <v>0</v>
      </c>
      <c r="Z54" s="40">
        <v>0</v>
      </c>
      <c r="AA54" s="40">
        <v>0</v>
      </c>
      <c r="AB54" s="41">
        <v>0</v>
      </c>
      <c r="AC54" s="19" t="s">
        <v>71</v>
      </c>
      <c r="AD54" s="14">
        <v>637</v>
      </c>
      <c r="AE54" s="14">
        <v>660</v>
      </c>
      <c r="AF54" s="48">
        <f t="shared" si="3"/>
        <v>23</v>
      </c>
      <c r="AG54" s="11">
        <f t="shared" si="17"/>
        <v>3.6106750392464582E-2</v>
      </c>
    </row>
    <row r="55" spans="1:33" s="34" customFormat="1" ht="27.75" customHeight="1">
      <c r="A55" s="107"/>
      <c r="B55" s="108"/>
      <c r="C55" s="29" t="s">
        <v>72</v>
      </c>
      <c r="D55" s="52">
        <f t="shared" si="9"/>
        <v>268</v>
      </c>
      <c r="E55" s="14">
        <v>75</v>
      </c>
      <c r="F55" s="14">
        <v>60</v>
      </c>
      <c r="G55" s="14">
        <v>38</v>
      </c>
      <c r="H55" s="14">
        <v>34</v>
      </c>
      <c r="I55" s="14">
        <v>24</v>
      </c>
      <c r="J55" s="14">
        <v>21</v>
      </c>
      <c r="K55" s="14">
        <v>3</v>
      </c>
      <c r="L55" s="14">
        <v>3</v>
      </c>
      <c r="M55" s="14">
        <v>0</v>
      </c>
      <c r="N55" s="14">
        <v>0</v>
      </c>
      <c r="O55" s="40">
        <v>5</v>
      </c>
      <c r="P55" s="40">
        <v>5</v>
      </c>
      <c r="Q55" s="40">
        <v>0</v>
      </c>
      <c r="R55" s="40">
        <v>0</v>
      </c>
      <c r="S55" s="40">
        <v>0</v>
      </c>
      <c r="T55" s="40">
        <v>0</v>
      </c>
      <c r="U55" s="40">
        <v>0</v>
      </c>
      <c r="V55" s="40">
        <v>0</v>
      </c>
      <c r="W55" s="40">
        <v>0</v>
      </c>
      <c r="X55" s="40">
        <v>0</v>
      </c>
      <c r="Y55" s="40">
        <v>0</v>
      </c>
      <c r="Z55" s="40">
        <v>0</v>
      </c>
      <c r="AA55" s="40">
        <v>0</v>
      </c>
      <c r="AB55" s="41">
        <v>0</v>
      </c>
      <c r="AC55" s="19" t="s">
        <v>73</v>
      </c>
      <c r="AD55" s="14">
        <v>136</v>
      </c>
      <c r="AE55" s="14">
        <v>129</v>
      </c>
      <c r="AF55" s="48">
        <f t="shared" si="3"/>
        <v>-7</v>
      </c>
      <c r="AG55" s="11">
        <f t="shared" si="17"/>
        <v>-5.1470588235294157E-2</v>
      </c>
    </row>
    <row r="56" spans="1:33" s="34" customFormat="1" ht="27.75" customHeight="1">
      <c r="A56" s="107" t="s">
        <v>84</v>
      </c>
      <c r="B56" s="108" t="s">
        <v>85</v>
      </c>
      <c r="C56" s="5" t="s">
        <v>69</v>
      </c>
      <c r="D56" s="49">
        <f t="shared" si="9"/>
        <v>229</v>
      </c>
      <c r="E56" s="49">
        <f>SUM(E57:E58)</f>
        <v>48</v>
      </c>
      <c r="F56" s="49">
        <f t="shared" ref="F56:AB56" si="26">SUM(F57:F58)</f>
        <v>57</v>
      </c>
      <c r="G56" s="49">
        <f t="shared" si="26"/>
        <v>4</v>
      </c>
      <c r="H56" s="49">
        <f t="shared" si="26"/>
        <v>4</v>
      </c>
      <c r="I56" s="49">
        <f t="shared" si="26"/>
        <v>53</v>
      </c>
      <c r="J56" s="49">
        <f t="shared" si="26"/>
        <v>55</v>
      </c>
      <c r="K56" s="49">
        <f t="shared" si="26"/>
        <v>5</v>
      </c>
      <c r="L56" s="49">
        <f t="shared" si="26"/>
        <v>3</v>
      </c>
      <c r="M56" s="49">
        <f t="shared" si="26"/>
        <v>0</v>
      </c>
      <c r="N56" s="49">
        <f t="shared" si="26"/>
        <v>0</v>
      </c>
      <c r="O56" s="49">
        <f t="shared" si="26"/>
        <v>0</v>
      </c>
      <c r="P56" s="49">
        <f t="shared" si="26"/>
        <v>0</v>
      </c>
      <c r="Q56" s="49">
        <f t="shared" si="26"/>
        <v>0</v>
      </c>
      <c r="R56" s="49">
        <f t="shared" si="26"/>
        <v>0</v>
      </c>
      <c r="S56" s="49">
        <f t="shared" si="26"/>
        <v>0</v>
      </c>
      <c r="T56" s="49">
        <f t="shared" si="26"/>
        <v>0</v>
      </c>
      <c r="U56" s="49">
        <f t="shared" si="26"/>
        <v>0</v>
      </c>
      <c r="V56" s="49">
        <f t="shared" si="26"/>
        <v>0</v>
      </c>
      <c r="W56" s="49">
        <f t="shared" si="26"/>
        <v>0</v>
      </c>
      <c r="X56" s="49">
        <f t="shared" si="26"/>
        <v>0</v>
      </c>
      <c r="Y56" s="49">
        <f t="shared" si="26"/>
        <v>0</v>
      </c>
      <c r="Z56" s="49">
        <f t="shared" si="26"/>
        <v>0</v>
      </c>
      <c r="AA56" s="49">
        <f t="shared" si="26"/>
        <v>0</v>
      </c>
      <c r="AB56" s="50">
        <f t="shared" si="26"/>
        <v>0</v>
      </c>
      <c r="AC56" s="51" t="s">
        <v>69</v>
      </c>
      <c r="AD56" s="53">
        <f>SUM(AD57:AD58)</f>
        <v>739</v>
      </c>
      <c r="AE56" s="53">
        <f>SUM(AE57:AE58)</f>
        <v>602</v>
      </c>
      <c r="AF56" s="32">
        <f t="shared" si="3"/>
        <v>-137</v>
      </c>
      <c r="AG56" s="27">
        <f t="shared" si="17"/>
        <v>-0.18538565629228687</v>
      </c>
    </row>
    <row r="57" spans="1:33" s="34" customFormat="1" ht="27.75" customHeight="1">
      <c r="A57" s="107"/>
      <c r="B57" s="108"/>
      <c r="C57" s="1" t="s">
        <v>70</v>
      </c>
      <c r="D57" s="52">
        <f t="shared" si="9"/>
        <v>114</v>
      </c>
      <c r="E57" s="14">
        <v>22</v>
      </c>
      <c r="F57" s="14">
        <v>33</v>
      </c>
      <c r="G57" s="14">
        <v>2</v>
      </c>
      <c r="H57" s="14">
        <v>2</v>
      </c>
      <c r="I57" s="14">
        <v>15</v>
      </c>
      <c r="J57" s="14">
        <v>33</v>
      </c>
      <c r="K57" s="14">
        <v>4</v>
      </c>
      <c r="L57" s="14">
        <v>3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>
        <v>0</v>
      </c>
      <c r="U57" s="40">
        <v>0</v>
      </c>
      <c r="V57" s="40">
        <v>0</v>
      </c>
      <c r="W57" s="40">
        <v>0</v>
      </c>
      <c r="X57" s="40">
        <v>0</v>
      </c>
      <c r="Y57" s="40">
        <v>0</v>
      </c>
      <c r="Z57" s="40">
        <v>0</v>
      </c>
      <c r="AA57" s="40">
        <v>0</v>
      </c>
      <c r="AB57" s="41">
        <v>0</v>
      </c>
      <c r="AC57" s="19" t="s">
        <v>71</v>
      </c>
      <c r="AD57" s="14">
        <v>575</v>
      </c>
      <c r="AE57" s="14">
        <v>455</v>
      </c>
      <c r="AF57" s="48">
        <f t="shared" si="3"/>
        <v>-120</v>
      </c>
      <c r="AG57" s="11">
        <f t="shared" si="17"/>
        <v>-0.20869565217391306</v>
      </c>
    </row>
    <row r="58" spans="1:33" s="34" customFormat="1" ht="27.75" customHeight="1">
      <c r="A58" s="107"/>
      <c r="B58" s="108"/>
      <c r="C58" s="29" t="s">
        <v>72</v>
      </c>
      <c r="D58" s="52">
        <f t="shared" si="9"/>
        <v>115</v>
      </c>
      <c r="E58" s="14">
        <v>26</v>
      </c>
      <c r="F58" s="14">
        <v>24</v>
      </c>
      <c r="G58" s="14">
        <v>2</v>
      </c>
      <c r="H58" s="14">
        <v>2</v>
      </c>
      <c r="I58" s="14">
        <v>38</v>
      </c>
      <c r="J58" s="14">
        <v>22</v>
      </c>
      <c r="K58" s="14">
        <v>1</v>
      </c>
      <c r="L58" s="14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>
        <v>0</v>
      </c>
      <c r="U58" s="40">
        <v>0</v>
      </c>
      <c r="V58" s="40">
        <v>0</v>
      </c>
      <c r="W58" s="40">
        <v>0</v>
      </c>
      <c r="X58" s="40">
        <v>0</v>
      </c>
      <c r="Y58" s="40">
        <v>0</v>
      </c>
      <c r="Z58" s="40">
        <v>0</v>
      </c>
      <c r="AA58" s="40">
        <v>0</v>
      </c>
      <c r="AB58" s="41">
        <v>0</v>
      </c>
      <c r="AC58" s="19" t="s">
        <v>94</v>
      </c>
      <c r="AD58" s="14">
        <v>164</v>
      </c>
      <c r="AE58" s="14">
        <v>147</v>
      </c>
      <c r="AF58" s="48">
        <f t="shared" si="3"/>
        <v>-17</v>
      </c>
      <c r="AG58" s="11">
        <f t="shared" si="17"/>
        <v>-0.10365853658536583</v>
      </c>
    </row>
    <row r="59" spans="1:33" s="34" customFormat="1" ht="27.75" customHeight="1">
      <c r="A59" s="107" t="s">
        <v>86</v>
      </c>
      <c r="B59" s="108" t="s">
        <v>87</v>
      </c>
      <c r="C59" s="5" t="s">
        <v>69</v>
      </c>
      <c r="D59" s="49">
        <f t="shared" si="9"/>
        <v>443</v>
      </c>
      <c r="E59" s="49">
        <f>SUM(E60:E61)</f>
        <v>166</v>
      </c>
      <c r="F59" s="49">
        <f t="shared" ref="F59:AB59" si="27">SUM(F60:F61)</f>
        <v>149</v>
      </c>
      <c r="G59" s="49">
        <f t="shared" si="27"/>
        <v>4</v>
      </c>
      <c r="H59" s="49">
        <f t="shared" si="27"/>
        <v>4</v>
      </c>
      <c r="I59" s="49">
        <f t="shared" si="27"/>
        <v>58</v>
      </c>
      <c r="J59" s="49">
        <f t="shared" si="27"/>
        <v>56</v>
      </c>
      <c r="K59" s="49">
        <f t="shared" si="27"/>
        <v>4</v>
      </c>
      <c r="L59" s="49">
        <f t="shared" si="27"/>
        <v>2</v>
      </c>
      <c r="M59" s="49">
        <f t="shared" si="27"/>
        <v>0</v>
      </c>
      <c r="N59" s="49">
        <f t="shared" si="27"/>
        <v>0</v>
      </c>
      <c r="O59" s="49">
        <f t="shared" si="27"/>
        <v>0</v>
      </c>
      <c r="P59" s="49">
        <f t="shared" si="27"/>
        <v>0</v>
      </c>
      <c r="Q59" s="49">
        <f t="shared" si="27"/>
        <v>0</v>
      </c>
      <c r="R59" s="49">
        <f t="shared" si="27"/>
        <v>0</v>
      </c>
      <c r="S59" s="49">
        <f t="shared" si="27"/>
        <v>0</v>
      </c>
      <c r="T59" s="49">
        <f t="shared" si="27"/>
        <v>0</v>
      </c>
      <c r="U59" s="49">
        <f t="shared" si="27"/>
        <v>0</v>
      </c>
      <c r="V59" s="49">
        <f t="shared" si="27"/>
        <v>0</v>
      </c>
      <c r="W59" s="49">
        <f t="shared" si="27"/>
        <v>0</v>
      </c>
      <c r="X59" s="49">
        <f t="shared" si="27"/>
        <v>0</v>
      </c>
      <c r="Y59" s="49">
        <f t="shared" si="27"/>
        <v>0</v>
      </c>
      <c r="Z59" s="49">
        <f t="shared" si="27"/>
        <v>0</v>
      </c>
      <c r="AA59" s="49">
        <f t="shared" si="27"/>
        <v>0</v>
      </c>
      <c r="AB59" s="50">
        <f t="shared" si="27"/>
        <v>0</v>
      </c>
      <c r="AC59" s="51" t="s">
        <v>69</v>
      </c>
      <c r="AD59" s="53">
        <f>SUM(AD60:AD61)</f>
        <v>1206</v>
      </c>
      <c r="AE59" s="53">
        <f>SUM(AE60:AE61)</f>
        <v>1027</v>
      </c>
      <c r="AF59" s="32">
        <f t="shared" si="3"/>
        <v>-179</v>
      </c>
      <c r="AG59" s="27">
        <f t="shared" si="17"/>
        <v>-0.14842454394693205</v>
      </c>
    </row>
    <row r="60" spans="1:33" s="34" customFormat="1" ht="27.75" customHeight="1">
      <c r="A60" s="107"/>
      <c r="B60" s="108"/>
      <c r="C60" s="1" t="s">
        <v>70</v>
      </c>
      <c r="D60" s="52">
        <f t="shared" si="9"/>
        <v>219</v>
      </c>
      <c r="E60" s="14">
        <v>79</v>
      </c>
      <c r="F60" s="14">
        <v>73</v>
      </c>
      <c r="G60" s="14">
        <v>2</v>
      </c>
      <c r="H60" s="14">
        <v>3</v>
      </c>
      <c r="I60" s="14">
        <v>33</v>
      </c>
      <c r="J60" s="14">
        <v>29</v>
      </c>
      <c r="K60" s="14">
        <v>0</v>
      </c>
      <c r="L60" s="14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>
        <v>0</v>
      </c>
      <c r="U60" s="40">
        <v>0</v>
      </c>
      <c r="V60" s="40">
        <v>0</v>
      </c>
      <c r="W60" s="40">
        <v>0</v>
      </c>
      <c r="X60" s="40">
        <v>0</v>
      </c>
      <c r="Y60" s="40">
        <v>0</v>
      </c>
      <c r="Z60" s="40">
        <v>0</v>
      </c>
      <c r="AA60" s="40">
        <v>0</v>
      </c>
      <c r="AB60" s="41">
        <v>0</v>
      </c>
      <c r="AC60" s="19" t="s">
        <v>71</v>
      </c>
      <c r="AD60" s="14">
        <v>915</v>
      </c>
      <c r="AE60" s="14">
        <v>804</v>
      </c>
      <c r="AF60" s="48">
        <f t="shared" si="3"/>
        <v>-111</v>
      </c>
      <c r="AG60" s="11">
        <f t="shared" si="17"/>
        <v>-0.12131147540983611</v>
      </c>
    </row>
    <row r="61" spans="1:33" s="34" customFormat="1" ht="27.75" customHeight="1" thickBot="1">
      <c r="A61" s="109"/>
      <c r="B61" s="110"/>
      <c r="C61" s="30" t="s">
        <v>72</v>
      </c>
      <c r="D61" s="54">
        <f t="shared" si="9"/>
        <v>224</v>
      </c>
      <c r="E61" s="42">
        <v>87</v>
      </c>
      <c r="F61" s="42">
        <v>76</v>
      </c>
      <c r="G61" s="42">
        <v>2</v>
      </c>
      <c r="H61" s="42">
        <v>1</v>
      </c>
      <c r="I61" s="42">
        <v>25</v>
      </c>
      <c r="J61" s="42">
        <v>27</v>
      </c>
      <c r="K61" s="42">
        <v>4</v>
      </c>
      <c r="L61" s="42">
        <v>2</v>
      </c>
      <c r="M61" s="55">
        <v>0</v>
      </c>
      <c r="N61" s="55">
        <v>0</v>
      </c>
      <c r="O61" s="55">
        <v>0</v>
      </c>
      <c r="P61" s="55">
        <v>0</v>
      </c>
      <c r="Q61" s="55">
        <v>0</v>
      </c>
      <c r="R61" s="55">
        <v>0</v>
      </c>
      <c r="S61" s="55">
        <v>0</v>
      </c>
      <c r="T61" s="55">
        <v>0</v>
      </c>
      <c r="U61" s="55">
        <v>0</v>
      </c>
      <c r="V61" s="55">
        <v>0</v>
      </c>
      <c r="W61" s="55">
        <v>0</v>
      </c>
      <c r="X61" s="55">
        <v>0</v>
      </c>
      <c r="Y61" s="55">
        <v>0</v>
      </c>
      <c r="Z61" s="55">
        <v>0</v>
      </c>
      <c r="AA61" s="55">
        <v>0</v>
      </c>
      <c r="AB61" s="56">
        <v>0</v>
      </c>
      <c r="AC61" s="44" t="s">
        <v>73</v>
      </c>
      <c r="AD61" s="42">
        <v>291</v>
      </c>
      <c r="AE61" s="42">
        <v>223</v>
      </c>
      <c r="AF61" s="48">
        <f t="shared" si="3"/>
        <v>-68</v>
      </c>
      <c r="AG61" s="11">
        <f t="shared" si="17"/>
        <v>-0.23367697594501713</v>
      </c>
    </row>
    <row r="62" spans="1:33" s="34" customFormat="1">
      <c r="AG62" s="57"/>
    </row>
    <row r="63" spans="1:33" s="34" customFormat="1"/>
    <row r="64" spans="1:33" s="34" customFormat="1"/>
  </sheetData>
  <mergeCells count="60">
    <mergeCell ref="AF3:AF4"/>
    <mergeCell ref="AG3:AG4"/>
    <mergeCell ref="AC2:AG2"/>
    <mergeCell ref="A5:B7"/>
    <mergeCell ref="D2:AB2"/>
    <mergeCell ref="AC3:AC4"/>
    <mergeCell ref="AD3:AD4"/>
    <mergeCell ref="AE3:AE4"/>
    <mergeCell ref="A23:A25"/>
    <mergeCell ref="B23:B25"/>
    <mergeCell ref="A8:A10"/>
    <mergeCell ref="A11:A13"/>
    <mergeCell ref="B8:B10"/>
    <mergeCell ref="B11:B13"/>
    <mergeCell ref="A20:A22"/>
    <mergeCell ref="B20:B22"/>
    <mergeCell ref="A14:A16"/>
    <mergeCell ref="A17:A19"/>
    <mergeCell ref="B14:B16"/>
    <mergeCell ref="B17:B19"/>
    <mergeCell ref="A35:A37"/>
    <mergeCell ref="B32:B34"/>
    <mergeCell ref="B35:B37"/>
    <mergeCell ref="A38:A40"/>
    <mergeCell ref="A26:A28"/>
    <mergeCell ref="A29:A31"/>
    <mergeCell ref="B26:B28"/>
    <mergeCell ref="B29:B31"/>
    <mergeCell ref="A32:A34"/>
    <mergeCell ref="A41:A43"/>
    <mergeCell ref="B38:B40"/>
    <mergeCell ref="A44:A46"/>
    <mergeCell ref="A47:A49"/>
    <mergeCell ref="B44:B46"/>
    <mergeCell ref="B47:B49"/>
    <mergeCell ref="B41:B43"/>
    <mergeCell ref="A53:A55"/>
    <mergeCell ref="A50:A52"/>
    <mergeCell ref="B50:B52"/>
    <mergeCell ref="A59:A61"/>
    <mergeCell ref="A56:A58"/>
    <mergeCell ref="B56:B58"/>
    <mergeCell ref="B59:B61"/>
    <mergeCell ref="B53:B55"/>
    <mergeCell ref="A1:AG1"/>
    <mergeCell ref="E3:F3"/>
    <mergeCell ref="AA3:AB3"/>
    <mergeCell ref="Y3:Z3"/>
    <mergeCell ref="W3:X3"/>
    <mergeCell ref="U3:V3"/>
    <mergeCell ref="S3:T3"/>
    <mergeCell ref="Q3:R3"/>
    <mergeCell ref="O3:P3"/>
    <mergeCell ref="M3:N3"/>
    <mergeCell ref="K3:L3"/>
    <mergeCell ref="I3:J3"/>
    <mergeCell ref="A2:B4"/>
    <mergeCell ref="C2:C4"/>
    <mergeCell ref="D3:D4"/>
    <mergeCell ref="G3:H3"/>
  </mergeCells>
  <phoneticPr fontId="2" type="noConversion"/>
  <pageMargins left="0.59055118110236227" right="0.39370078740157483" top="0.6692913385826772" bottom="0.59055118110236227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3</vt:i4>
      </vt:variant>
    </vt:vector>
  </HeadingPairs>
  <TitlesOfParts>
    <vt:vector size="5" baseType="lpstr">
      <vt:lpstr>지방도집계표</vt:lpstr>
      <vt:lpstr>시도집계표</vt:lpstr>
      <vt:lpstr>시도집계표!Print_Area</vt:lpstr>
      <vt:lpstr>지방도집계표!Print_Area</vt:lpstr>
      <vt:lpstr>시도집계표!Print_Titles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!</dc:creator>
  <cp:lastModifiedBy>User</cp:lastModifiedBy>
  <cp:lastPrinted>2018-11-27T01:15:06Z</cp:lastPrinted>
  <dcterms:created xsi:type="dcterms:W3CDTF">2006-09-28T06:43:19Z</dcterms:created>
  <dcterms:modified xsi:type="dcterms:W3CDTF">2018-11-29T01:06:51Z</dcterms:modified>
</cp:coreProperties>
</file>