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L45" i="18"/>
  <c r="R45"/>
  <c r="Q45"/>
  <c r="R34"/>
  <c r="R31" s="1"/>
  <c r="Q34"/>
  <c r="Q31" s="1"/>
  <c r="Q9" s="1"/>
  <c r="R24"/>
  <c r="Q24"/>
  <c r="R16"/>
  <c r="Q16"/>
  <c r="R13"/>
  <c r="Q13"/>
  <c r="Q11" s="1"/>
  <c r="M46"/>
  <c r="H16"/>
  <c r="G16"/>
  <c r="M12"/>
  <c r="M11" s="1"/>
  <c r="N12"/>
  <c r="O12"/>
  <c r="P12"/>
  <c r="E13"/>
  <c r="F13"/>
  <c r="G13"/>
  <c r="H13"/>
  <c r="H11" s="1"/>
  <c r="H8" s="1"/>
  <c r="I13"/>
  <c r="J13"/>
  <c r="N13" s="1"/>
  <c r="K13"/>
  <c r="K11" s="1"/>
  <c r="L13"/>
  <c r="M14"/>
  <c r="N14"/>
  <c r="O14"/>
  <c r="P14"/>
  <c r="M15"/>
  <c r="N15"/>
  <c r="O15"/>
  <c r="P15"/>
  <c r="E16"/>
  <c r="F16"/>
  <c r="I16"/>
  <c r="J16"/>
  <c r="N16" s="1"/>
  <c r="K16"/>
  <c r="L16"/>
  <c r="M17"/>
  <c r="M16" s="1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G11"/>
  <c r="G8" s="1"/>
  <c r="H24"/>
  <c r="I24"/>
  <c r="J24"/>
  <c r="J11" s="1"/>
  <c r="K24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E9" s="1"/>
  <c r="F34"/>
  <c r="F31" s="1"/>
  <c r="G34"/>
  <c r="G31" s="1"/>
  <c r="H34"/>
  <c r="H31" s="1"/>
  <c r="I34"/>
  <c r="I31" s="1"/>
  <c r="J34"/>
  <c r="O34" s="1"/>
  <c r="K34"/>
  <c r="K31"/>
  <c r="K9" s="1"/>
  <c r="L34"/>
  <c r="M35"/>
  <c r="M34" s="1"/>
  <c r="M31" s="1"/>
  <c r="M9" s="1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K45"/>
  <c r="N46"/>
  <c r="O46"/>
  <c r="P46"/>
  <c r="M47"/>
  <c r="M45" s="1"/>
  <c r="N47"/>
  <c r="O47"/>
  <c r="P47"/>
  <c r="M48"/>
  <c r="N48"/>
  <c r="O48"/>
  <c r="P48"/>
  <c r="L31"/>
  <c r="F11"/>
  <c r="F8" s="1"/>
  <c r="L11"/>
  <c r="L8" s="1"/>
  <c r="O24"/>
  <c r="O45"/>
  <c r="M13"/>
  <c r="N24"/>
  <c r="E11"/>
  <c r="R11"/>
  <c r="R8" s="1"/>
  <c r="O16"/>
  <c r="P16"/>
  <c r="I11"/>
  <c r="I8" s="1"/>
  <c r="O13"/>
  <c r="P24"/>
  <c r="P34"/>
  <c r="M24"/>
  <c r="L9"/>
  <c r="F9" l="1"/>
  <c r="F7" s="1"/>
  <c r="F10"/>
  <c r="R10"/>
  <c r="R9"/>
  <c r="K8"/>
  <c r="K10"/>
  <c r="M10"/>
  <c r="M8"/>
  <c r="E10"/>
  <c r="N34"/>
  <c r="L10"/>
  <c r="J31"/>
  <c r="P13"/>
  <c r="N45"/>
  <c r="R7"/>
  <c r="L7"/>
  <c r="G10"/>
  <c r="G9"/>
  <c r="G7" s="1"/>
  <c r="K7"/>
  <c r="M7"/>
  <c r="H9"/>
  <c r="H10"/>
  <c r="Q10"/>
  <c r="Q8"/>
  <c r="Q7" s="1"/>
  <c r="I9"/>
  <c r="I7" s="1"/>
  <c r="I10"/>
  <c r="P11"/>
  <c r="J8"/>
  <c r="N11"/>
  <c r="J10"/>
  <c r="O11"/>
  <c r="P31"/>
  <c r="P45"/>
  <c r="E8"/>
  <c r="E7" s="1"/>
  <c r="N31" l="1"/>
  <c r="O31"/>
  <c r="J9"/>
  <c r="H7"/>
  <c r="O10"/>
  <c r="N10"/>
  <c r="P10"/>
  <c r="N8"/>
  <c r="J7"/>
  <c r="O8"/>
  <c r="P8"/>
  <c r="O9" l="1"/>
  <c r="N9"/>
  <c r="P9"/>
  <c r="P7"/>
  <c r="N7"/>
  <c r="O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<sst xmlns="http://schemas.openxmlformats.org/spreadsheetml/2006/main" count="74" uniqueCount="62">
  <si>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</si>
  <si>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</si>
  <si>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</si>
  <si>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</si>
  <si>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</si>
  <si>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</si>
  <si>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</si>
  <si>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</si>
  <si>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</si>
  <si>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</si>
  <si>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</si>
  <si>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</si>
  <si>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</si>
  <si>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</si>
  <si>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</si>
  <si>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</si>
  <si>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</si>
  <si>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</si>
  <si>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</si>
  <si>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</si>
  <si>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</si>
  <si>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</si>
  <si>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</si>
  <si>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</si>
  <si>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</si>
  <si>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</si>
  <si>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</si>
  <si>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</si>
  <si>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</si>
  <si>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</si>
  <si>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</si>
  <si>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</si>
  <si>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</si>
  <si>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</si>
  <si>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</si>
  <si>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</si>
  <si>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</si>
  <si>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</si>
  <si>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</si>
  <si>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</si>
  <si>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</si>
  <si>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</si>
  <si>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</si>
  <si>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</si>
  <si>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</si>
  <si>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</si>
  <si>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</si>
  <si>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</si>
  <si>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</si>
  <si>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</si>
  <si>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</si>
  <si>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</si>
  <si>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</si>
  <si>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</si>
  <si>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</si>
  <si>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</si>
  <si>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</si>
  <si>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</si>
  <si>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</si>
  <si>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</si>
  <si>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</si>
  <si>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2015년</t>
    </r>
    <r>
      <rPr>
        <b/>
        <sz val="24"/>
        <rFont val="휴먼엑스포"/>
        <family val="1"/>
        <charset val="129"/>
      </rPr>
      <t xml:space="preserve">  4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(2015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</si>
</sst>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22" xfId="0" applyNumberFormat="1" applyFont="1" applyFill="1" applyBorder="1" applyAlignment="1" applyProtection="1">
      <alignment horizontal="center" vertical="center" wrapText="1"/>
    </xf>
    <xf numFmtId="3" fontId="20" fillId="7" borderId="12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6" borderId="23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0" xfId="0" applyNumberFormat="1" applyFont="1" applyFill="1" applyBorder="1" applyAlignment="1" applyProtection="1">
      <alignment horizontal="center" vertical="center"/>
    </xf>
    <xf numFmtId="3" fontId="12" fillId="5" borderId="11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B1" sqref="B1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92" t="s">
        <v>61</v>
      </c>
      <c r="H1" s="92"/>
      <c r="I1" s="92"/>
      <c r="J1" s="92"/>
      <c r="K1" s="92"/>
      <c r="L1" s="92"/>
      <c r="M1" s="92"/>
      <c r="N1" s="92"/>
      <c r="O1" s="12"/>
      <c r="P1" s="12"/>
      <c r="Q1" s="12"/>
    </row>
    <row r="2" spans="1:18" s="10" customFormat="1" ht="14.25" customHeight="1">
      <c r="E2" s="13"/>
      <c r="G2" s="92"/>
      <c r="H2" s="92"/>
      <c r="I2" s="92"/>
      <c r="J2" s="92"/>
      <c r="K2" s="92"/>
      <c r="L2" s="92"/>
      <c r="M2" s="92"/>
      <c r="N2" s="92"/>
      <c r="O2" s="15"/>
      <c r="P2" s="14"/>
      <c r="Q2" s="12"/>
    </row>
    <row r="3" spans="1:18" s="10" customFormat="1" ht="20.25" customHeight="1">
      <c r="A3" s="16"/>
      <c r="B3" s="70"/>
      <c r="C3" s="70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4" t="s">
        <v>41</v>
      </c>
      <c r="B5" s="74"/>
      <c r="C5" s="74"/>
      <c r="D5" s="55"/>
      <c r="E5" s="56" t="s">
        <v>42</v>
      </c>
      <c r="F5" s="56"/>
      <c r="G5" s="54" t="s">
        <v>43</v>
      </c>
      <c r="H5" s="55"/>
      <c r="I5" s="54" t="s">
        <v>44</v>
      </c>
      <c r="J5" s="55"/>
      <c r="K5" s="54" t="s">
        <v>45</v>
      </c>
      <c r="L5" s="55"/>
      <c r="M5" s="56" t="s">
        <v>46</v>
      </c>
      <c r="N5" s="56" t="s">
        <v>47</v>
      </c>
      <c r="O5" s="56"/>
      <c r="P5" s="56"/>
      <c r="Q5" s="54" t="s">
        <v>48</v>
      </c>
      <c r="R5" s="55"/>
    </row>
    <row r="6" spans="1:18" s="4" customFormat="1" ht="36" customHeight="1" thickBot="1">
      <c r="A6" s="75"/>
      <c r="B6" s="76"/>
      <c r="C6" s="76"/>
      <c r="D6" s="77"/>
      <c r="E6" s="40" t="s">
        <v>49</v>
      </c>
      <c r="F6" s="40" t="s">
        <v>50</v>
      </c>
      <c r="G6" s="40" t="s">
        <v>51</v>
      </c>
      <c r="H6" s="40" t="s">
        <v>52</v>
      </c>
      <c r="I6" s="40" t="s">
        <v>51</v>
      </c>
      <c r="J6" s="40" t="s">
        <v>52</v>
      </c>
      <c r="K6" s="40" t="s">
        <v>51</v>
      </c>
      <c r="L6" s="40" t="s">
        <v>52</v>
      </c>
      <c r="M6" s="57"/>
      <c r="N6" s="41" t="s">
        <v>53</v>
      </c>
      <c r="O6" s="41" t="s">
        <v>54</v>
      </c>
      <c r="P6" s="40" t="s">
        <v>55</v>
      </c>
      <c r="Q6" s="40" t="s">
        <v>51</v>
      </c>
      <c r="R6" s="40" t="s">
        <v>52</v>
      </c>
    </row>
    <row r="7" spans="1:18" s="4" customFormat="1" ht="21.75" customHeight="1">
      <c r="A7" s="71" t="s">
        <v>56</v>
      </c>
      <c r="B7" s="78" t="s">
        <v>57</v>
      </c>
      <c r="C7" s="78"/>
      <c r="D7" s="79"/>
      <c r="E7" s="27">
        <f t="shared" ref="E7:M7" si="0">SUM(E8:E9)</f>
        <v>241084000</v>
      </c>
      <c r="F7" s="27">
        <f t="shared" si="0"/>
        <v>0</v>
      </c>
      <c r="G7" s="27">
        <f>SUM(G8:G9)</f>
        <v>51801754</v>
      </c>
      <c r="H7" s="27">
        <f t="shared" si="0"/>
        <v>108446631</v>
      </c>
      <c r="I7" s="27">
        <f t="shared" si="0"/>
        <v>52105007</v>
      </c>
      <c r="J7" s="27">
        <f>SUM(J8:J9)</f>
        <v>96515475</v>
      </c>
      <c r="K7" s="27">
        <f t="shared" si="0"/>
        <v>766089</v>
      </c>
      <c r="L7" s="27">
        <f t="shared" si="0"/>
        <v>1109557</v>
      </c>
      <c r="M7" s="27">
        <f t="shared" si="0"/>
        <v>10821599</v>
      </c>
      <c r="N7" s="28">
        <f t="shared" ref="N7:N48" si="1">+J7/E7*100</f>
        <v>40.033961191949693</v>
      </c>
      <c r="O7" s="28" t="e">
        <f t="shared" ref="O7:O48" si="2">+J7/F7*100</f>
        <v>#DIV/0!</v>
      </c>
      <c r="P7" s="28">
        <f t="shared" ref="P7:P48" si="3">+J7/H7*100</f>
        <v>88.998131255917031</v>
      </c>
      <c r="Q7" s="27">
        <f>SUM(Q8:Q9)</f>
        <v>299923</v>
      </c>
      <c r="R7" s="27">
        <f>SUM(R8:R9)</f>
        <v>585902</v>
      </c>
    </row>
    <row r="8" spans="1:18" s="4" customFormat="1" ht="21.75" customHeight="1">
      <c r="A8" s="72"/>
      <c r="B8" s="80" t="s">
        <v>27</v>
      </c>
      <c r="C8" s="81"/>
      <c r="D8" s="82"/>
      <c r="E8" s="17">
        <f t="shared" ref="E8:M8" si="4">E11+E46+E47</f>
        <v>89654000</v>
      </c>
      <c r="F8" s="17">
        <f t="shared" si="4"/>
        <v>0</v>
      </c>
      <c r="G8" s="17">
        <f t="shared" si="4"/>
        <v>7245754</v>
      </c>
      <c r="H8" s="17">
        <f t="shared" si="4"/>
        <v>31304741</v>
      </c>
      <c r="I8" s="17">
        <f t="shared" si="4"/>
        <v>7403219</v>
      </c>
      <c r="J8" s="17">
        <f t="shared" si="4"/>
        <v>28523755</v>
      </c>
      <c r="K8" s="17">
        <f t="shared" si="4"/>
        <v>131194</v>
      </c>
      <c r="L8" s="17">
        <f t="shared" si="4"/>
        <v>170699</v>
      </c>
      <c r="M8" s="17">
        <f t="shared" si="4"/>
        <v>2610287</v>
      </c>
      <c r="N8" s="18">
        <f t="shared" si="1"/>
        <v>31.815373547192539</v>
      </c>
      <c r="O8" s="18" t="e">
        <f t="shared" si="2"/>
        <v>#DIV/0!</v>
      </c>
      <c r="P8" s="18">
        <f t="shared" si="3"/>
        <v>91.116406297691455</v>
      </c>
      <c r="Q8" s="17">
        <f>Q11+Q46+Q47</f>
        <v>55072</v>
      </c>
      <c r="R8" s="17">
        <f>R11+R46+R47</f>
        <v>96097</v>
      </c>
    </row>
    <row r="9" spans="1:18" s="4" customFormat="1" ht="21.75" customHeight="1" thickBot="1">
      <c r="A9" s="73"/>
      <c r="B9" s="83" t="s">
        <v>17</v>
      </c>
      <c r="C9" s="84"/>
      <c r="D9" s="85"/>
      <c r="E9" s="29">
        <f>E31+E48</f>
        <v>151430000</v>
      </c>
      <c r="F9" s="29">
        <f t="shared" ref="F9:M9" si="5">F31+F48</f>
        <v>0</v>
      </c>
      <c r="G9" s="29">
        <f t="shared" si="5"/>
        <v>44556000</v>
      </c>
      <c r="H9" s="29">
        <f t="shared" si="5"/>
        <v>77141890</v>
      </c>
      <c r="I9" s="29">
        <f t="shared" si="5"/>
        <v>44701788</v>
      </c>
      <c r="J9" s="29">
        <f t="shared" si="5"/>
        <v>67991720</v>
      </c>
      <c r="K9" s="29">
        <f t="shared" si="5"/>
        <v>634895</v>
      </c>
      <c r="L9" s="29">
        <f t="shared" si="5"/>
        <v>938858</v>
      </c>
      <c r="M9" s="29">
        <f t="shared" si="5"/>
        <v>8211312</v>
      </c>
      <c r="N9" s="30">
        <f t="shared" si="1"/>
        <v>44.899768870105</v>
      </c>
      <c r="O9" s="30" t="e">
        <f t="shared" si="2"/>
        <v>#DIV/0!</v>
      </c>
      <c r="P9" s="30">
        <f t="shared" si="3"/>
        <v>88.138519810702078</v>
      </c>
      <c r="Q9" s="29">
        <f>Q31+Q48</f>
        <v>244851</v>
      </c>
      <c r="R9" s="29">
        <f>R31+R48</f>
        <v>489805</v>
      </c>
    </row>
    <row r="10" spans="1:18" s="4" customFormat="1" ht="21.75" customHeight="1">
      <c r="A10" s="63" t="s">
        <v>18</v>
      </c>
      <c r="B10" s="68" t="s">
        <v>15</v>
      </c>
      <c r="C10" s="68"/>
      <c r="D10" s="69"/>
      <c r="E10" s="25">
        <f t="shared" ref="E10:M10" si="6">SUM(E11,E31)</f>
        <v>239332000</v>
      </c>
      <c r="F10" s="25">
        <f t="shared" si="6"/>
        <v>0</v>
      </c>
      <c r="G10" s="25">
        <f t="shared" si="6"/>
        <v>51961069</v>
      </c>
      <c r="H10" s="25">
        <f t="shared" si="6"/>
        <v>96645772</v>
      </c>
      <c r="I10" s="25">
        <f t="shared" si="6"/>
        <v>51836285</v>
      </c>
      <c r="J10" s="25">
        <f t="shared" si="6"/>
        <v>95990589</v>
      </c>
      <c r="K10" s="25">
        <f t="shared" si="6"/>
        <v>15</v>
      </c>
      <c r="L10" s="25">
        <f t="shared" si="6"/>
        <v>15</v>
      </c>
      <c r="M10" s="25">
        <f t="shared" si="6"/>
        <v>655168</v>
      </c>
      <c r="N10" s="26">
        <f t="shared" si="1"/>
        <v>40.10771188140324</v>
      </c>
      <c r="O10" s="26" t="e">
        <f t="shared" si="2"/>
        <v>#DIV/0!</v>
      </c>
      <c r="P10" s="26">
        <f t="shared" si="3"/>
        <v>99.322077948738411</v>
      </c>
      <c r="Q10" s="25">
        <f>SUM(Q11,Q31)</f>
        <v>99372</v>
      </c>
      <c r="R10" s="25">
        <f>SUM(R11,R31)</f>
        <v>166046</v>
      </c>
    </row>
    <row r="11" spans="1:18" s="4" customFormat="1" ht="21.75" customHeight="1">
      <c r="A11" s="64"/>
      <c r="B11" s="61" t="s">
        <v>19</v>
      </c>
      <c r="C11" s="65" t="s">
        <v>7</v>
      </c>
      <c r="D11" s="66"/>
      <c r="E11" s="6">
        <f t="shared" ref="E11:M11" si="7">SUM(E12,E13,E16,E19:E23,E24)</f>
        <v>88902000</v>
      </c>
      <c r="F11" s="6">
        <f t="shared" si="7"/>
        <v>0</v>
      </c>
      <c r="G11" s="6">
        <f t="shared" si="7"/>
        <v>7275833</v>
      </c>
      <c r="H11" s="6">
        <f t="shared" si="7"/>
        <v>28343839</v>
      </c>
      <c r="I11" s="6">
        <f t="shared" si="7"/>
        <v>7285490</v>
      </c>
      <c r="J11" s="6">
        <f t="shared" si="7"/>
        <v>28215584</v>
      </c>
      <c r="K11" s="6">
        <f t="shared" si="7"/>
        <v>3</v>
      </c>
      <c r="L11" s="6">
        <f t="shared" si="7"/>
        <v>3</v>
      </c>
      <c r="M11" s="6">
        <f t="shared" si="7"/>
        <v>128252</v>
      </c>
      <c r="N11" s="7">
        <f t="shared" si="1"/>
        <v>31.737850667026613</v>
      </c>
      <c r="O11" s="7" t="e">
        <f t="shared" si="2"/>
        <v>#DIV/0!</v>
      </c>
      <c r="P11" s="7">
        <f t="shared" si="3"/>
        <v>99.547503074654074</v>
      </c>
      <c r="Q11" s="6">
        <f>SUM(Q12,Q13,Q16,Q19:Q23,Q24)</f>
        <v>14962</v>
      </c>
      <c r="R11" s="6">
        <f>SUM(R12,R13,R16,R19:R23,R24)</f>
        <v>52706</v>
      </c>
    </row>
    <row r="12" spans="1:18" s="4" customFormat="1" ht="21.75" customHeight="1">
      <c r="A12" s="64"/>
      <c r="B12" s="62"/>
      <c r="C12" s="67" t="s">
        <v>20</v>
      </c>
      <c r="D12" s="66"/>
      <c r="E12" s="9">
        <v>54071000</v>
      </c>
      <c r="F12" s="9"/>
      <c r="G12" s="9">
        <v>5622135</v>
      </c>
      <c r="H12" s="20">
        <v>20531847</v>
      </c>
      <c r="I12" s="9">
        <v>5633312</v>
      </c>
      <c r="J12" s="20">
        <v>20479344</v>
      </c>
      <c r="K12" s="9"/>
      <c r="L12" s="20"/>
      <c r="M12" s="6">
        <f>H12-J12-L12</f>
        <v>52503</v>
      </c>
      <c r="N12" s="7">
        <f t="shared" si="1"/>
        <v>37.87491261489523</v>
      </c>
      <c r="O12" s="7" t="e">
        <f t="shared" si="2"/>
        <v>#DIV/0!</v>
      </c>
      <c r="P12" s="7">
        <f t="shared" si="3"/>
        <v>99.744285061154031</v>
      </c>
      <c r="Q12" s="48">
        <v>5932</v>
      </c>
      <c r="R12" s="47">
        <v>31264</v>
      </c>
    </row>
    <row r="13" spans="1:18" s="4" customFormat="1" ht="21.75" customHeight="1">
      <c r="A13" s="64"/>
      <c r="B13" s="62"/>
      <c r="C13" s="61" t="s">
        <v>58</v>
      </c>
      <c r="D13" s="42" t="s">
        <v>26</v>
      </c>
      <c r="E13" s="19">
        <f t="shared" ref="E13:M13" si="8">SUM(E14:E15)</f>
        <v>6639000</v>
      </c>
      <c r="F13" s="19">
        <f t="shared" si="8"/>
        <v>0</v>
      </c>
      <c r="G13" s="19">
        <f t="shared" si="8"/>
        <v>508900</v>
      </c>
      <c r="H13" s="19">
        <f t="shared" si="8"/>
        <v>2607026</v>
      </c>
      <c r="I13" s="19">
        <f t="shared" si="8"/>
        <v>514426</v>
      </c>
      <c r="J13" s="19">
        <f t="shared" si="8"/>
        <v>2547555</v>
      </c>
      <c r="K13" s="19">
        <f t="shared" si="8"/>
        <v>0</v>
      </c>
      <c r="L13" s="19">
        <f t="shared" si="8"/>
        <v>0</v>
      </c>
      <c r="M13" s="19">
        <f t="shared" si="8"/>
        <v>59471</v>
      </c>
      <c r="N13" s="7">
        <f t="shared" si="1"/>
        <v>38.372571170356984</v>
      </c>
      <c r="O13" s="7" t="e">
        <f t="shared" si="2"/>
        <v>#DIV/0!</v>
      </c>
      <c r="P13" s="7">
        <f t="shared" si="3"/>
        <v>97.718818301006579</v>
      </c>
      <c r="Q13" s="49">
        <f>SUM(Q14:Q15)</f>
        <v>2078</v>
      </c>
      <c r="R13" s="49">
        <f>SUM(R14:R15)</f>
        <v>3988</v>
      </c>
    </row>
    <row r="14" spans="1:18" s="4" customFormat="1" ht="21.75" customHeight="1">
      <c r="A14" s="64"/>
      <c r="B14" s="62"/>
      <c r="C14" s="93"/>
      <c r="D14" s="43" t="s">
        <v>28</v>
      </c>
      <c r="E14" s="8">
        <v>5776000</v>
      </c>
      <c r="F14" s="8"/>
      <c r="G14" s="9">
        <v>481433</v>
      </c>
      <c r="H14" s="20">
        <v>1766619</v>
      </c>
      <c r="I14" s="9">
        <v>481442</v>
      </c>
      <c r="J14" s="20">
        <v>1766613</v>
      </c>
      <c r="K14" s="9"/>
      <c r="L14" s="20"/>
      <c r="M14" s="6">
        <f>H14-J14-L14</f>
        <v>6</v>
      </c>
      <c r="N14" s="7">
        <f t="shared" si="1"/>
        <v>30.585405124653743</v>
      </c>
      <c r="O14" s="7" t="e">
        <f t="shared" si="2"/>
        <v>#DIV/0!</v>
      </c>
      <c r="P14" s="7">
        <f t="shared" si="3"/>
        <v>99.999660368194839</v>
      </c>
      <c r="Q14" s="48">
        <v>2078</v>
      </c>
      <c r="R14" s="47">
        <v>3489</v>
      </c>
    </row>
    <row r="15" spans="1:18" s="4" customFormat="1" ht="21.75" customHeight="1">
      <c r="A15" s="64"/>
      <c r="B15" s="62"/>
      <c r="C15" s="94"/>
      <c r="D15" s="43" t="s">
        <v>29</v>
      </c>
      <c r="E15" s="8">
        <v>863000</v>
      </c>
      <c r="F15" s="8"/>
      <c r="G15" s="9">
        <v>27467</v>
      </c>
      <c r="H15" s="20">
        <v>840407</v>
      </c>
      <c r="I15" s="9">
        <v>32984</v>
      </c>
      <c r="J15" s="20">
        <v>780942</v>
      </c>
      <c r="K15" s="9"/>
      <c r="L15" s="20"/>
      <c r="M15" s="6">
        <f>H15-J15-L15</f>
        <v>59465</v>
      </c>
      <c r="N15" s="7">
        <f t="shared" si="1"/>
        <v>90.491541135573584</v>
      </c>
      <c r="O15" s="7" t="e">
        <f t="shared" si="2"/>
        <v>#DIV/0!</v>
      </c>
      <c r="P15" s="7">
        <f t="shared" si="3"/>
        <v>92.92426169701109</v>
      </c>
      <c r="Q15" s="48"/>
      <c r="R15" s="47">
        <v>499</v>
      </c>
    </row>
    <row r="16" spans="1:18" s="4" customFormat="1" ht="21.75" customHeight="1">
      <c r="A16" s="64"/>
      <c r="B16" s="62"/>
      <c r="C16" s="61" t="s">
        <v>59</v>
      </c>
      <c r="D16" s="42" t="s">
        <v>26</v>
      </c>
      <c r="E16" s="19">
        <f t="shared" ref="E16:M16" si="9">SUM(E17:E18)</f>
        <v>6733000</v>
      </c>
      <c r="F16" s="19">
        <f t="shared" si="9"/>
        <v>0</v>
      </c>
      <c r="G16" s="19">
        <f t="shared" si="9"/>
        <v>211740</v>
      </c>
      <c r="H16" s="19">
        <f t="shared" si="9"/>
        <v>736922</v>
      </c>
      <c r="I16" s="19">
        <f t="shared" si="9"/>
        <v>210018</v>
      </c>
      <c r="J16" s="19">
        <f t="shared" si="9"/>
        <v>734687</v>
      </c>
      <c r="K16" s="19">
        <f t="shared" si="9"/>
        <v>0</v>
      </c>
      <c r="L16" s="19">
        <f t="shared" si="9"/>
        <v>0</v>
      </c>
      <c r="M16" s="19">
        <f t="shared" si="9"/>
        <v>2235</v>
      </c>
      <c r="N16" s="7">
        <f t="shared" si="1"/>
        <v>10.911733254121492</v>
      </c>
      <c r="O16" s="7" t="e">
        <f t="shared" si="2"/>
        <v>#DIV/0!</v>
      </c>
      <c r="P16" s="7">
        <f t="shared" si="3"/>
        <v>99.696711456572061</v>
      </c>
      <c r="Q16" s="49">
        <f>SUM(Q17:Q18)</f>
        <v>0</v>
      </c>
      <c r="R16" s="49">
        <f>SUM(R17:R18)</f>
        <v>0</v>
      </c>
    </row>
    <row r="17" spans="1:18" s="4" customFormat="1" ht="21.75" customHeight="1">
      <c r="A17" s="64"/>
      <c r="B17" s="62"/>
      <c r="C17" s="93"/>
      <c r="D17" s="44" t="s">
        <v>30</v>
      </c>
      <c r="E17" s="8">
        <v>1009000</v>
      </c>
      <c r="F17" s="8"/>
      <c r="G17" s="20">
        <v>211740</v>
      </c>
      <c r="H17" s="20">
        <v>736904</v>
      </c>
      <c r="I17" s="20">
        <v>210018</v>
      </c>
      <c r="J17" s="20">
        <v>734669</v>
      </c>
      <c r="K17" s="20"/>
      <c r="L17" s="20"/>
      <c r="M17" s="6">
        <f t="shared" ref="M17:M23" si="10">H17-J17-L17</f>
        <v>2235</v>
      </c>
      <c r="N17" s="7">
        <f t="shared" si="1"/>
        <v>72.811595639246789</v>
      </c>
      <c r="O17" s="7" t="e">
        <f t="shared" si="2"/>
        <v>#DIV/0!</v>
      </c>
      <c r="P17" s="7">
        <f t="shared" si="3"/>
        <v>99.696704048288524</v>
      </c>
      <c r="Q17" s="48"/>
      <c r="R17" s="47"/>
    </row>
    <row r="18" spans="1:18" s="4" customFormat="1" ht="21.75" customHeight="1">
      <c r="A18" s="64"/>
      <c r="B18" s="62"/>
      <c r="C18" s="94"/>
      <c r="D18" s="44" t="s">
        <v>31</v>
      </c>
      <c r="E18" s="8">
        <v>5724000</v>
      </c>
      <c r="F18" s="8"/>
      <c r="G18" s="20"/>
      <c r="H18" s="20">
        <v>18</v>
      </c>
      <c r="I18" s="20"/>
      <c r="J18" s="20">
        <v>18</v>
      </c>
      <c r="K18" s="20"/>
      <c r="L18" s="20"/>
      <c r="M18" s="6">
        <f t="shared" si="10"/>
        <v>0</v>
      </c>
      <c r="N18" s="7">
        <f t="shared" si="1"/>
        <v>3.1446540880503149E-4</v>
      </c>
      <c r="O18" s="7" t="e">
        <f t="shared" si="2"/>
        <v>#DIV/0!</v>
      </c>
      <c r="P18" s="7">
        <f t="shared" si="3"/>
        <v>100</v>
      </c>
      <c r="Q18" s="48"/>
      <c r="R18" s="47"/>
    </row>
    <row r="19" spans="1:18" s="4" customFormat="1" ht="21.75" customHeight="1">
      <c r="A19" s="64"/>
      <c r="B19" s="62"/>
      <c r="C19" s="67" t="s">
        <v>32</v>
      </c>
      <c r="D19" s="66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8"/>
      <c r="R19" s="47"/>
    </row>
    <row r="20" spans="1:18" s="4" customFormat="1" ht="21.75" customHeight="1">
      <c r="A20" s="64"/>
      <c r="B20" s="62"/>
      <c r="C20" s="86" t="s">
        <v>21</v>
      </c>
      <c r="D20" s="87"/>
      <c r="E20" s="8"/>
      <c r="F20" s="8"/>
      <c r="G20" s="8">
        <v>9069</v>
      </c>
      <c r="H20" s="20">
        <v>35656</v>
      </c>
      <c r="I20" s="20">
        <v>9069</v>
      </c>
      <c r="J20" s="20">
        <v>35462</v>
      </c>
      <c r="K20" s="20"/>
      <c r="L20" s="20"/>
      <c r="M20" s="6">
        <f t="shared" si="10"/>
        <v>194</v>
      </c>
      <c r="N20" s="7" t="e">
        <f t="shared" si="1"/>
        <v>#DIV/0!</v>
      </c>
      <c r="O20" s="7" t="e">
        <f t="shared" si="2"/>
        <v>#DIV/0!</v>
      </c>
      <c r="P20" s="7">
        <f t="shared" si="3"/>
        <v>99.455912048463091</v>
      </c>
      <c r="Q20" s="48">
        <v>48</v>
      </c>
      <c r="R20" s="47">
        <v>1148</v>
      </c>
    </row>
    <row r="21" spans="1:18" s="4" customFormat="1" ht="21.75" customHeight="1">
      <c r="A21" s="64"/>
      <c r="B21" s="62"/>
      <c r="C21" s="86" t="s">
        <v>22</v>
      </c>
      <c r="D21" s="87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8"/>
      <c r="R21" s="47"/>
    </row>
    <row r="22" spans="1:18" s="4" customFormat="1" ht="21.75" customHeight="1">
      <c r="A22" s="64"/>
      <c r="B22" s="62"/>
      <c r="C22" s="86" t="s">
        <v>23</v>
      </c>
      <c r="D22" s="87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8"/>
      <c r="R22" s="47"/>
    </row>
    <row r="23" spans="1:18" s="4" customFormat="1" ht="21.75" customHeight="1">
      <c r="A23" s="64"/>
      <c r="B23" s="62"/>
      <c r="C23" s="86" t="s">
        <v>24</v>
      </c>
      <c r="D23" s="87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8"/>
      <c r="R23" s="47"/>
    </row>
    <row r="24" spans="1:18" s="4" customFormat="1" ht="21.75" customHeight="1">
      <c r="A24" s="64"/>
      <c r="B24" s="62"/>
      <c r="C24" s="61" t="s">
        <v>33</v>
      </c>
      <c r="D24" s="42" t="s">
        <v>26</v>
      </c>
      <c r="E24" s="6">
        <f>SUM(E25:E30)</f>
        <v>21459000</v>
      </c>
      <c r="F24" s="6">
        <f t="shared" ref="F24:M24" si="11">SUM(F25:F30)</f>
        <v>0</v>
      </c>
      <c r="G24" s="6">
        <f t="shared" si="11"/>
        <v>923989</v>
      </c>
      <c r="H24" s="6">
        <f t="shared" si="11"/>
        <v>4432388</v>
      </c>
      <c r="I24" s="6">
        <f t="shared" si="11"/>
        <v>918665</v>
      </c>
      <c r="J24" s="6">
        <f t="shared" si="11"/>
        <v>4418536</v>
      </c>
      <c r="K24" s="6">
        <f t="shared" si="11"/>
        <v>3</v>
      </c>
      <c r="L24" s="6">
        <f t="shared" si="11"/>
        <v>3</v>
      </c>
      <c r="M24" s="6">
        <f t="shared" si="11"/>
        <v>13849</v>
      </c>
      <c r="N24" s="7">
        <f t="shared" si="1"/>
        <v>20.590596020317815</v>
      </c>
      <c r="O24" s="7" t="e">
        <f t="shared" si="2"/>
        <v>#DIV/0!</v>
      </c>
      <c r="P24" s="7">
        <f t="shared" si="3"/>
        <v>99.687482233053601</v>
      </c>
      <c r="Q24" s="50">
        <f>SUM(Q25:Q30)</f>
        <v>6904</v>
      </c>
      <c r="R24" s="50">
        <f>SUM(R25:R30)</f>
        <v>16306</v>
      </c>
    </row>
    <row r="25" spans="1:18" s="4" customFormat="1" ht="21.75" customHeight="1">
      <c r="A25" s="64"/>
      <c r="B25" s="62"/>
      <c r="C25" s="93"/>
      <c r="D25" s="45" t="s">
        <v>39</v>
      </c>
      <c r="E25" s="46">
        <v>2385000</v>
      </c>
      <c r="F25" s="8"/>
      <c r="G25" s="20">
        <v>354432</v>
      </c>
      <c r="H25" s="47">
        <v>1130606</v>
      </c>
      <c r="I25" s="20">
        <v>355408</v>
      </c>
      <c r="J25" s="47">
        <v>1129259</v>
      </c>
      <c r="K25" s="20"/>
      <c r="L25" s="20"/>
      <c r="M25" s="6">
        <f t="shared" ref="M25:M30" si="12">H25-J25-L25</f>
        <v>1347</v>
      </c>
      <c r="N25" s="7">
        <f t="shared" si="1"/>
        <v>47.348385744234797</v>
      </c>
      <c r="O25" s="7" t="e">
        <f t="shared" si="2"/>
        <v>#DIV/0!</v>
      </c>
      <c r="P25" s="7">
        <f t="shared" si="3"/>
        <v>99.880860352766561</v>
      </c>
      <c r="Q25" s="48">
        <v>271</v>
      </c>
      <c r="R25" s="47">
        <v>1235</v>
      </c>
    </row>
    <row r="26" spans="1:18" s="4" customFormat="1" ht="21.75" customHeight="1">
      <c r="A26" s="64"/>
      <c r="B26" s="62"/>
      <c r="C26" s="93"/>
      <c r="D26" s="45" t="s">
        <v>34</v>
      </c>
      <c r="E26" s="46">
        <v>1789000</v>
      </c>
      <c r="F26" s="8"/>
      <c r="G26" s="20">
        <v>79193</v>
      </c>
      <c r="H26" s="47">
        <v>295648</v>
      </c>
      <c r="I26" s="20">
        <v>79194</v>
      </c>
      <c r="J26" s="47">
        <v>295612</v>
      </c>
      <c r="K26" s="20"/>
      <c r="L26" s="20"/>
      <c r="M26" s="6">
        <f t="shared" si="12"/>
        <v>36</v>
      </c>
      <c r="N26" s="7">
        <f t="shared" si="1"/>
        <v>16.52386808272778</v>
      </c>
      <c r="O26" s="7" t="e">
        <f t="shared" si="2"/>
        <v>#DIV/0!</v>
      </c>
      <c r="P26" s="7">
        <f t="shared" si="3"/>
        <v>99.987823357506215</v>
      </c>
      <c r="Q26" s="48">
        <v>425</v>
      </c>
      <c r="R26" s="47">
        <v>805</v>
      </c>
    </row>
    <row r="27" spans="1:18" s="4" customFormat="1" ht="21.75" customHeight="1">
      <c r="A27" s="64"/>
      <c r="B27" s="62"/>
      <c r="C27" s="93"/>
      <c r="D27" s="45" t="s">
        <v>25</v>
      </c>
      <c r="E27" s="46">
        <v>85000</v>
      </c>
      <c r="F27" s="8"/>
      <c r="G27" s="20"/>
      <c r="H27" s="47">
        <v>240</v>
      </c>
      <c r="I27" s="20"/>
      <c r="J27" s="47">
        <v>240</v>
      </c>
      <c r="K27" s="20"/>
      <c r="L27" s="20"/>
      <c r="M27" s="6">
        <f t="shared" si="12"/>
        <v>0</v>
      </c>
      <c r="N27" s="7">
        <f t="shared" si="1"/>
        <v>0.28235294117647058</v>
      </c>
      <c r="O27" s="7" t="e">
        <f t="shared" si="2"/>
        <v>#DIV/0!</v>
      </c>
      <c r="P27" s="7">
        <f t="shared" si="3"/>
        <v>100</v>
      </c>
      <c r="Q27" s="48"/>
      <c r="R27" s="47"/>
    </row>
    <row r="28" spans="1:18" s="4" customFormat="1" ht="21.75" customHeight="1">
      <c r="A28" s="64"/>
      <c r="B28" s="62"/>
      <c r="C28" s="93"/>
      <c r="D28" s="45" t="s">
        <v>3</v>
      </c>
      <c r="E28" s="46">
        <v>3000000</v>
      </c>
      <c r="F28" s="8"/>
      <c r="G28" s="20">
        <v>11</v>
      </c>
      <c r="H28" s="47">
        <v>8857</v>
      </c>
      <c r="I28" s="20"/>
      <c r="J28" s="47">
        <v>7906</v>
      </c>
      <c r="K28" s="20"/>
      <c r="L28" s="20"/>
      <c r="M28" s="6">
        <f t="shared" si="12"/>
        <v>951</v>
      </c>
      <c r="N28" s="7">
        <f t="shared" si="1"/>
        <v>0.26353333333333334</v>
      </c>
      <c r="O28" s="7" t="e">
        <f t="shared" si="2"/>
        <v>#DIV/0!</v>
      </c>
      <c r="P28" s="7">
        <f t="shared" si="3"/>
        <v>89.262730044032963</v>
      </c>
      <c r="Q28" s="48"/>
      <c r="R28" s="47"/>
    </row>
    <row r="29" spans="1:18" s="4" customFormat="1" ht="21.75" customHeight="1">
      <c r="A29" s="64"/>
      <c r="B29" s="62"/>
      <c r="C29" s="93"/>
      <c r="D29" s="45" t="s">
        <v>4</v>
      </c>
      <c r="E29" s="46">
        <v>5800000</v>
      </c>
      <c r="F29" s="8"/>
      <c r="G29" s="20">
        <v>9024</v>
      </c>
      <c r="H29" s="47">
        <v>1160112</v>
      </c>
      <c r="I29" s="20">
        <v>2734</v>
      </c>
      <c r="J29" s="47">
        <v>1148594</v>
      </c>
      <c r="K29" s="20">
        <v>3</v>
      </c>
      <c r="L29" s="20">
        <v>3</v>
      </c>
      <c r="M29" s="6">
        <f t="shared" si="12"/>
        <v>11515</v>
      </c>
      <c r="N29" s="7">
        <f t="shared" si="1"/>
        <v>19.803344827586205</v>
      </c>
      <c r="O29" s="7" t="e">
        <f t="shared" si="2"/>
        <v>#DIV/0!</v>
      </c>
      <c r="P29" s="7">
        <f t="shared" si="3"/>
        <v>99.007164825465139</v>
      </c>
      <c r="Q29" s="48">
        <v>6177</v>
      </c>
      <c r="R29" s="47">
        <v>14235</v>
      </c>
    </row>
    <row r="30" spans="1:18" s="4" customFormat="1" ht="21.75" customHeight="1">
      <c r="A30" s="64"/>
      <c r="B30" s="62"/>
      <c r="C30" s="94"/>
      <c r="D30" s="45" t="s">
        <v>5</v>
      </c>
      <c r="E30" s="46">
        <v>8400000</v>
      </c>
      <c r="F30" s="8"/>
      <c r="G30" s="20">
        <v>481329</v>
      </c>
      <c r="H30" s="47">
        <v>1836925</v>
      </c>
      <c r="I30" s="20">
        <v>481329</v>
      </c>
      <c r="J30" s="47">
        <v>1836925</v>
      </c>
      <c r="K30" s="20"/>
      <c r="L30" s="20"/>
      <c r="M30" s="6">
        <f t="shared" si="12"/>
        <v>0</v>
      </c>
      <c r="N30" s="7">
        <f t="shared" si="1"/>
        <v>21.868154761904762</v>
      </c>
      <c r="O30" s="7" t="e">
        <f t="shared" si="2"/>
        <v>#DIV/0!</v>
      </c>
      <c r="P30" s="7">
        <f t="shared" si="3"/>
        <v>100</v>
      </c>
      <c r="Q30" s="48">
        <v>31</v>
      </c>
      <c r="R30" s="47">
        <v>31</v>
      </c>
    </row>
    <row r="31" spans="1:18" s="5" customFormat="1" ht="21.75" customHeight="1">
      <c r="A31" s="64"/>
      <c r="B31" s="61" t="s">
        <v>6</v>
      </c>
      <c r="C31" s="65" t="s">
        <v>7</v>
      </c>
      <c r="D31" s="66"/>
      <c r="E31" s="6">
        <f>SUM(E32,E33,E34,E37:E44)</f>
        <v>150430000</v>
      </c>
      <c r="F31" s="6">
        <f t="shared" ref="F31:M31" si="13">SUM(F32,F33,F34,F37:F44)</f>
        <v>0</v>
      </c>
      <c r="G31" s="6">
        <f t="shared" si="13"/>
        <v>44685236</v>
      </c>
      <c r="H31" s="6">
        <f>SUM(H32,H33,H34,H37:H44)</f>
        <v>68301933</v>
      </c>
      <c r="I31" s="6">
        <f t="shared" si="13"/>
        <v>44550795</v>
      </c>
      <c r="J31" s="6">
        <f t="shared" si="13"/>
        <v>67775005</v>
      </c>
      <c r="K31" s="6">
        <f t="shared" si="13"/>
        <v>12</v>
      </c>
      <c r="L31" s="6">
        <f t="shared" si="13"/>
        <v>12</v>
      </c>
      <c r="M31" s="6">
        <f t="shared" si="13"/>
        <v>526916</v>
      </c>
      <c r="N31" s="7">
        <f t="shared" si="1"/>
        <v>45.054181346805819</v>
      </c>
      <c r="O31" s="7" t="e">
        <f t="shared" si="2"/>
        <v>#DIV/0!</v>
      </c>
      <c r="P31" s="7">
        <f t="shared" si="3"/>
        <v>99.22853135064274</v>
      </c>
      <c r="Q31" s="50">
        <f>SUM(Q32,Q33,Q34,Q37:Q44)</f>
        <v>84410</v>
      </c>
      <c r="R31" s="50">
        <f>SUM(R32,R33,R34,R37:R44)</f>
        <v>113340</v>
      </c>
    </row>
    <row r="32" spans="1:18" s="4" customFormat="1" ht="21.75" customHeight="1">
      <c r="A32" s="64"/>
      <c r="B32" s="62"/>
      <c r="C32" s="67" t="s">
        <v>8</v>
      </c>
      <c r="D32" s="66"/>
      <c r="E32" s="8">
        <v>8550000</v>
      </c>
      <c r="F32" s="8"/>
      <c r="G32" s="20">
        <v>554097</v>
      </c>
      <c r="H32" s="20">
        <v>2759405</v>
      </c>
      <c r="I32" s="20">
        <v>553994</v>
      </c>
      <c r="J32" s="20">
        <v>2750326</v>
      </c>
      <c r="K32" s="20"/>
      <c r="L32" s="20"/>
      <c r="M32" s="6">
        <f>H32-J32-L32</f>
        <v>9079</v>
      </c>
      <c r="N32" s="7">
        <f t="shared" si="1"/>
        <v>32.167555555555552</v>
      </c>
      <c r="O32" s="7" t="e">
        <f t="shared" si="2"/>
        <v>#DIV/0!</v>
      </c>
      <c r="P32" s="7">
        <f t="shared" si="3"/>
        <v>99.670979794557155</v>
      </c>
      <c r="Q32" s="48"/>
      <c r="R32" s="47"/>
    </row>
    <row r="33" spans="1:19" s="4" customFormat="1" ht="21.75" customHeight="1">
      <c r="A33" s="64"/>
      <c r="B33" s="62"/>
      <c r="C33" s="67" t="s">
        <v>9</v>
      </c>
      <c r="D33" s="66"/>
      <c r="E33" s="8">
        <v>29500000</v>
      </c>
      <c r="F33" s="8"/>
      <c r="G33" s="20">
        <v>68</v>
      </c>
      <c r="H33" s="20">
        <v>62432</v>
      </c>
      <c r="I33" s="20"/>
      <c r="J33" s="20">
        <v>56469</v>
      </c>
      <c r="K33" s="20"/>
      <c r="L33" s="20"/>
      <c r="M33" s="6">
        <f>H33-J33-L33</f>
        <v>5963</v>
      </c>
      <c r="N33" s="7">
        <f t="shared" si="1"/>
        <v>0.19142033898305086</v>
      </c>
      <c r="O33" s="7" t="e">
        <f t="shared" si="2"/>
        <v>#DIV/0!</v>
      </c>
      <c r="P33" s="7">
        <f t="shared" si="3"/>
        <v>90.448808303434134</v>
      </c>
      <c r="Q33" s="48"/>
      <c r="R33" s="47"/>
    </row>
    <row r="34" spans="1:19" s="4" customFormat="1" ht="21.75" customHeight="1">
      <c r="A34" s="64"/>
      <c r="B34" s="62"/>
      <c r="C34" s="61" t="s">
        <v>35</v>
      </c>
      <c r="D34" s="42" t="s">
        <v>26</v>
      </c>
      <c r="E34" s="19">
        <f>SUM(E35:E36)</f>
        <v>44980000</v>
      </c>
      <c r="F34" s="19">
        <f t="shared" ref="F34:M34" si="14">SUM(F35:F36)</f>
        <v>0</v>
      </c>
      <c r="G34" s="19">
        <f t="shared" si="14"/>
        <v>1951391</v>
      </c>
      <c r="H34" s="19">
        <f t="shared" si="14"/>
        <v>12260626</v>
      </c>
      <c r="I34" s="19">
        <f t="shared" si="14"/>
        <v>1929688</v>
      </c>
      <c r="J34" s="19">
        <f t="shared" si="14"/>
        <v>12220793</v>
      </c>
      <c r="K34" s="19">
        <f t="shared" si="14"/>
        <v>12</v>
      </c>
      <c r="L34" s="19">
        <f t="shared" si="14"/>
        <v>12</v>
      </c>
      <c r="M34" s="19">
        <f t="shared" si="14"/>
        <v>39821</v>
      </c>
      <c r="N34" s="7">
        <f t="shared" si="1"/>
        <v>27.169393063583811</v>
      </c>
      <c r="O34" s="7" t="e">
        <f t="shared" si="2"/>
        <v>#DIV/0!</v>
      </c>
      <c r="P34" s="7">
        <f t="shared" si="3"/>
        <v>99.675114468054076</v>
      </c>
      <c r="Q34" s="49">
        <f>SUM(Q35:Q36)</f>
        <v>21175</v>
      </c>
      <c r="R34" s="49">
        <f>SUM(R35:R36)</f>
        <v>49011</v>
      </c>
    </row>
    <row r="35" spans="1:19" s="4" customFormat="1" ht="21.75" customHeight="1">
      <c r="A35" s="64"/>
      <c r="B35" s="62"/>
      <c r="C35" s="93"/>
      <c r="D35" s="43" t="s">
        <v>36</v>
      </c>
      <c r="E35" s="8">
        <v>19600000</v>
      </c>
      <c r="F35" s="8"/>
      <c r="G35" s="8">
        <v>32430</v>
      </c>
      <c r="H35" s="20">
        <v>4001254</v>
      </c>
      <c r="I35" s="8">
        <v>10727</v>
      </c>
      <c r="J35" s="8">
        <v>3961421</v>
      </c>
      <c r="K35" s="8">
        <v>12</v>
      </c>
      <c r="L35" s="8">
        <v>12</v>
      </c>
      <c r="M35" s="6">
        <f t="shared" ref="M35:M44" si="15">H35-J35-L35</f>
        <v>39821</v>
      </c>
      <c r="N35" s="7">
        <f t="shared" si="1"/>
        <v>20.211331632653064</v>
      </c>
      <c r="O35" s="7" t="e">
        <f t="shared" si="2"/>
        <v>#DIV/0!</v>
      </c>
      <c r="P35" s="7">
        <f t="shared" si="3"/>
        <v>99.004487093296262</v>
      </c>
      <c r="Q35" s="48">
        <v>21175</v>
      </c>
      <c r="R35" s="47">
        <v>49011</v>
      </c>
    </row>
    <row r="36" spans="1:19" s="4" customFormat="1" ht="21.75" customHeight="1">
      <c r="A36" s="64"/>
      <c r="B36" s="62"/>
      <c r="C36" s="94"/>
      <c r="D36" s="43" t="s">
        <v>60</v>
      </c>
      <c r="E36" s="8">
        <v>25380000</v>
      </c>
      <c r="F36" s="8"/>
      <c r="G36" s="8">
        <v>1918961</v>
      </c>
      <c r="H36" s="20">
        <v>8259372</v>
      </c>
      <c r="I36" s="20">
        <v>1918961</v>
      </c>
      <c r="J36" s="20">
        <v>8259372</v>
      </c>
      <c r="K36" s="8"/>
      <c r="L36" s="8"/>
      <c r="M36" s="6">
        <f t="shared" si="15"/>
        <v>0</v>
      </c>
      <c r="N36" s="7">
        <f t="shared" si="1"/>
        <v>32.542836879432627</v>
      </c>
      <c r="O36" s="7" t="e">
        <f t="shared" si="2"/>
        <v>#DIV/0!</v>
      </c>
      <c r="P36" s="7">
        <f t="shared" si="3"/>
        <v>100</v>
      </c>
      <c r="Q36" s="48"/>
      <c r="R36" s="47"/>
    </row>
    <row r="37" spans="1:19" s="4" customFormat="1" ht="21.75" customHeight="1">
      <c r="A37" s="64"/>
      <c r="B37" s="62"/>
      <c r="C37" s="67" t="s">
        <v>11</v>
      </c>
      <c r="D37" s="66"/>
      <c r="E37" s="8">
        <v>16900000</v>
      </c>
      <c r="F37" s="8"/>
      <c r="G37" s="20">
        <v>1094188</v>
      </c>
      <c r="H37" s="20">
        <v>4030751</v>
      </c>
      <c r="I37" s="20">
        <v>1094188</v>
      </c>
      <c r="J37" s="20">
        <v>4030751</v>
      </c>
      <c r="K37" s="8"/>
      <c r="L37" s="8"/>
      <c r="M37" s="6">
        <f t="shared" si="15"/>
        <v>0</v>
      </c>
      <c r="N37" s="7">
        <f t="shared" si="1"/>
        <v>23.850597633136093</v>
      </c>
      <c r="O37" s="7" t="e">
        <f t="shared" si="2"/>
        <v>#DIV/0!</v>
      </c>
      <c r="P37" s="7">
        <f t="shared" si="3"/>
        <v>100</v>
      </c>
      <c r="Q37" s="48">
        <v>62</v>
      </c>
      <c r="R37" s="47">
        <v>62</v>
      </c>
      <c r="S37" s="37"/>
    </row>
    <row r="38" spans="1:19" s="4" customFormat="1" ht="21.75" customHeight="1">
      <c r="A38" s="64"/>
      <c r="B38" s="62"/>
      <c r="C38" s="67" t="s">
        <v>37</v>
      </c>
      <c r="D38" s="66"/>
      <c r="E38" s="8">
        <v>50500000</v>
      </c>
      <c r="F38" s="8"/>
      <c r="G38" s="20">
        <v>41085492</v>
      </c>
      <c r="H38" s="20">
        <v>49185270</v>
      </c>
      <c r="I38" s="20">
        <v>40972925</v>
      </c>
      <c r="J38" s="20">
        <v>48713217</v>
      </c>
      <c r="K38" s="8"/>
      <c r="L38" s="8"/>
      <c r="M38" s="6">
        <f t="shared" si="15"/>
        <v>472053</v>
      </c>
      <c r="N38" s="7">
        <f t="shared" si="1"/>
        <v>96.461815841584155</v>
      </c>
      <c r="O38" s="7" t="e">
        <f t="shared" si="2"/>
        <v>#DIV/0!</v>
      </c>
      <c r="P38" s="7">
        <f t="shared" si="3"/>
        <v>99.040255344740402</v>
      </c>
      <c r="Q38" s="48">
        <v>63173</v>
      </c>
      <c r="R38" s="47">
        <v>64267</v>
      </c>
      <c r="S38" s="37"/>
    </row>
    <row r="39" spans="1:19" s="4" customFormat="1" ht="21.75" customHeight="1">
      <c r="A39" s="64"/>
      <c r="B39" s="62"/>
      <c r="C39" s="86" t="s">
        <v>0</v>
      </c>
      <c r="D39" s="87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8"/>
      <c r="R39" s="47"/>
      <c r="S39" s="37"/>
    </row>
    <row r="40" spans="1:19" s="4" customFormat="1" ht="21.75" customHeight="1">
      <c r="A40" s="64"/>
      <c r="B40" s="62"/>
      <c r="C40" s="86" t="s">
        <v>2</v>
      </c>
      <c r="D40" s="87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8"/>
      <c r="R40" s="47"/>
      <c r="S40" s="37"/>
    </row>
    <row r="41" spans="1:19" s="4" customFormat="1" ht="21.75" customHeight="1">
      <c r="A41" s="64"/>
      <c r="B41" s="62"/>
      <c r="C41" s="86" t="s">
        <v>10</v>
      </c>
      <c r="D41" s="87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8"/>
      <c r="R41" s="47"/>
      <c r="S41" s="37"/>
    </row>
    <row r="42" spans="1:19" s="4" customFormat="1" ht="21.75" customHeight="1">
      <c r="A42" s="64"/>
      <c r="B42" s="62"/>
      <c r="C42" s="86" t="s">
        <v>12</v>
      </c>
      <c r="D42" s="87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8"/>
      <c r="R42" s="47"/>
      <c r="S42" s="37"/>
    </row>
    <row r="43" spans="1:19" s="4" customFormat="1" ht="21.75" customHeight="1">
      <c r="A43" s="64"/>
      <c r="B43" s="62"/>
      <c r="C43" s="86" t="s">
        <v>13</v>
      </c>
      <c r="D43" s="87"/>
      <c r="E43" s="8"/>
      <c r="F43" s="20"/>
      <c r="G43" s="20"/>
      <c r="H43" s="20">
        <v>3449</v>
      </c>
      <c r="I43" s="20"/>
      <c r="J43" s="20">
        <v>3449</v>
      </c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>
        <f t="shared" si="3"/>
        <v>100</v>
      </c>
      <c r="Q43" s="48"/>
      <c r="R43" s="47"/>
      <c r="S43" s="37"/>
    </row>
    <row r="44" spans="1:19" s="4" customFormat="1" ht="21.75" customHeight="1" thickBot="1">
      <c r="A44" s="64"/>
      <c r="B44" s="62"/>
      <c r="C44" s="88" t="s">
        <v>38</v>
      </c>
      <c r="D44" s="89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51"/>
      <c r="R44" s="52"/>
      <c r="S44" s="37"/>
    </row>
    <row r="45" spans="1:19" s="5" customFormat="1" ht="21.75" customHeight="1">
      <c r="A45" s="58" t="s">
        <v>14</v>
      </c>
      <c r="B45" s="90" t="s">
        <v>15</v>
      </c>
      <c r="C45" s="90"/>
      <c r="D45" s="91"/>
      <c r="E45" s="35">
        <f>SUM(E46:E48)</f>
        <v>1752000</v>
      </c>
      <c r="F45" s="35">
        <f t="shared" ref="F45:M45" si="16">SUM(F46:F48)</f>
        <v>0</v>
      </c>
      <c r="G45" s="35">
        <f t="shared" si="16"/>
        <v>-159315</v>
      </c>
      <c r="H45" s="35">
        <f t="shared" si="16"/>
        <v>11800859</v>
      </c>
      <c r="I45" s="35">
        <f t="shared" si="16"/>
        <v>268722</v>
      </c>
      <c r="J45" s="35">
        <f t="shared" si="16"/>
        <v>524886</v>
      </c>
      <c r="K45" s="35">
        <f t="shared" si="16"/>
        <v>766074</v>
      </c>
      <c r="L45" s="35">
        <f t="shared" si="16"/>
        <v>1109542</v>
      </c>
      <c r="M45" s="35">
        <f t="shared" si="16"/>
        <v>10166431</v>
      </c>
      <c r="N45" s="36">
        <f t="shared" si="1"/>
        <v>29.959246575342462</v>
      </c>
      <c r="O45" s="36" t="e">
        <f t="shared" si="2"/>
        <v>#DIV/0!</v>
      </c>
      <c r="P45" s="36">
        <f t="shared" si="3"/>
        <v>4.4478626513544475</v>
      </c>
      <c r="Q45" s="53">
        <f>SUM(Q46:Q48)</f>
        <v>200551</v>
      </c>
      <c r="R45" s="53">
        <f>SUM(R46:R48)</f>
        <v>419856</v>
      </c>
      <c r="S45" s="38"/>
    </row>
    <row r="46" spans="1:19" s="4" customFormat="1" ht="21.75" customHeight="1">
      <c r="A46" s="59"/>
      <c r="B46" s="67" t="s">
        <v>16</v>
      </c>
      <c r="C46" s="65"/>
      <c r="D46" s="66"/>
      <c r="E46" s="9">
        <v>340000</v>
      </c>
      <c r="F46" s="9"/>
      <c r="G46" s="9">
        <v>-26566</v>
      </c>
      <c r="H46" s="20">
        <v>1709336</v>
      </c>
      <c r="I46" s="20">
        <v>55058</v>
      </c>
      <c r="J46" s="20">
        <v>185301</v>
      </c>
      <c r="K46" s="20">
        <v>97477</v>
      </c>
      <c r="L46" s="20">
        <v>120251</v>
      </c>
      <c r="M46" s="6">
        <f>H46-J46-L46</f>
        <v>1403784</v>
      </c>
      <c r="N46" s="7">
        <f t="shared" si="1"/>
        <v>54.500294117647066</v>
      </c>
      <c r="O46" s="7" t="e">
        <f t="shared" si="2"/>
        <v>#DIV/0!</v>
      </c>
      <c r="P46" s="7">
        <f t="shared" si="3"/>
        <v>10.840525209789064</v>
      </c>
      <c r="Q46" s="48">
        <v>35931</v>
      </c>
      <c r="R46" s="47">
        <v>39084</v>
      </c>
      <c r="S46" s="37"/>
    </row>
    <row r="47" spans="1:19" s="4" customFormat="1" ht="21.75" customHeight="1">
      <c r="A47" s="59"/>
      <c r="B47" s="67" t="s">
        <v>1</v>
      </c>
      <c r="C47" s="65"/>
      <c r="D47" s="66"/>
      <c r="E47" s="9">
        <v>412000</v>
      </c>
      <c r="F47" s="9"/>
      <c r="G47" s="9">
        <v>-3513</v>
      </c>
      <c r="H47" s="20">
        <v>1251566</v>
      </c>
      <c r="I47" s="20">
        <v>62671</v>
      </c>
      <c r="J47" s="20">
        <v>122870</v>
      </c>
      <c r="K47" s="20">
        <v>33714</v>
      </c>
      <c r="L47" s="20">
        <v>50445</v>
      </c>
      <c r="M47" s="6">
        <f>H47-J47-L47</f>
        <v>1078251</v>
      </c>
      <c r="N47" s="7">
        <f t="shared" si="1"/>
        <v>29.822815533980584</v>
      </c>
      <c r="O47" s="7" t="e">
        <f t="shared" si="2"/>
        <v>#DIV/0!</v>
      </c>
      <c r="P47" s="7">
        <f t="shared" si="3"/>
        <v>9.817300885450706</v>
      </c>
      <c r="Q47" s="48">
        <v>4179</v>
      </c>
      <c r="R47" s="47">
        <v>4307</v>
      </c>
      <c r="S47" s="37"/>
    </row>
    <row r="48" spans="1:19" s="4" customFormat="1" ht="21.75" customHeight="1">
      <c r="A48" s="60"/>
      <c r="B48" s="67" t="s">
        <v>17</v>
      </c>
      <c r="C48" s="65"/>
      <c r="D48" s="66"/>
      <c r="E48" s="8">
        <v>1000000</v>
      </c>
      <c r="F48" s="8"/>
      <c r="G48" s="9">
        <v>-129236</v>
      </c>
      <c r="H48" s="20">
        <v>8839957</v>
      </c>
      <c r="I48" s="20">
        <v>150993</v>
      </c>
      <c r="J48" s="20">
        <v>216715</v>
      </c>
      <c r="K48" s="20">
        <v>634883</v>
      </c>
      <c r="L48" s="20">
        <v>938846</v>
      </c>
      <c r="M48" s="6">
        <f>H48-J48-L48</f>
        <v>7684396</v>
      </c>
      <c r="N48" s="7">
        <f t="shared" si="1"/>
        <v>21.671499999999998</v>
      </c>
      <c r="O48" s="7" t="e">
        <f t="shared" si="2"/>
        <v>#DIV/0!</v>
      </c>
      <c r="P48" s="7">
        <f t="shared" si="3"/>
        <v>2.4515390742285281</v>
      </c>
      <c r="Q48" s="48">
        <v>160441</v>
      </c>
      <c r="R48" s="47">
        <v>376465</v>
      </c>
      <c r="S48" s="37"/>
    </row>
    <row r="49" spans="19:19">
      <c r="S49" s="39"/>
    </row>
    <row r="50" spans="19:19">
      <c r="S50" s="39"/>
    </row>
    <row r="51" spans="19:19">
      <c r="S51" s="39"/>
    </row>
    <row r="52" spans="19:19">
      <c r="S52" s="39"/>
    </row>
    <row r="53" spans="19:19">
      <c r="S53" s="39"/>
    </row>
    <row r="54" spans="19:19">
      <c r="S54" s="39"/>
    </row>
    <row r="55" spans="19:19">
      <c r="S55" s="39"/>
    </row>
    <row r="56" spans="19:19">
      <c r="S56" s="39"/>
    </row>
    <row r="57" spans="19:19">
      <c r="S57" s="39"/>
    </row>
    <row r="58" spans="19:19">
      <c r="S58" s="39"/>
    </row>
    <row r="59" spans="19:19">
      <c r="S59" s="39"/>
    </row>
    <row r="60" spans="19:19">
      <c r="S60" s="39"/>
    </row>
    <row r="61" spans="19:19">
      <c r="S61" s="39"/>
    </row>
    <row r="62" spans="19:19">
      <c r="S62" s="39"/>
    </row>
    <row r="63" spans="19:19">
      <c r="S63" s="39"/>
    </row>
    <row r="64" spans="19:19">
      <c r="S64" s="39"/>
    </row>
    <row r="65" spans="19:19">
      <c r="S65" s="39"/>
    </row>
    <row r="66" spans="19:19">
      <c r="S66" s="39"/>
    </row>
    <row r="67" spans="19:19">
      <c r="S67" s="39"/>
    </row>
    <row r="68" spans="19:19">
      <c r="S68" s="39"/>
    </row>
  </sheetData>
  <mergeCells count="45"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C12:D12"/>
    <mergeCell ref="C32:D32"/>
    <mergeCell ref="C33:D33"/>
    <mergeCell ref="C23:D23"/>
    <mergeCell ref="C22:D22"/>
    <mergeCell ref="C21:D21"/>
    <mergeCell ref="C20:D20"/>
    <mergeCell ref="B3:C3"/>
    <mergeCell ref="G5:H5"/>
    <mergeCell ref="A7:A9"/>
    <mergeCell ref="I5:J5"/>
    <mergeCell ref="A5:D6"/>
    <mergeCell ref="B7:D7"/>
    <mergeCell ref="B8:D8"/>
    <mergeCell ref="B9:D9"/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2015-05-10T23:19:16Z</cp:lastPrinted>
  <dcterms:created xsi:type="dcterms:W3CDTF">1999-04-08T04:49:33Z</dcterms:created>
  <dcterms:modified xsi:type="dcterms:W3CDTF">2015-05-21T23:57:12Z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