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★2022 세외수입 주요업무\징수실적보고\도청(월보)\"/>
    </mc:Choice>
  </mc:AlternateContent>
  <bookViews>
    <workbookView xWindow="0" yWindow="0" windowWidth="28800" windowHeight="12060"/>
  </bookViews>
  <sheets>
    <sheet name="월보" sheetId="2" r:id="rId1"/>
    <sheet name="과태료" sheetId="3" r:id="rId2"/>
    <sheet name="Sheet1" sheetId="1" r:id="rId3"/>
  </sheets>
  <externalReferences>
    <externalReference r:id="rId4"/>
    <externalReference r:id="rId5"/>
    <externalReference r:id="rId6"/>
    <externalReference r:id="rId7"/>
  </externalReferences>
  <definedNames>
    <definedName name="_xlnm.Print_Area" localSheetId="1">과태료!$A$1:$N$13</definedName>
    <definedName name="_xlnm.Print_Area" localSheetId="0">월보!$A$1:$Q$79</definedName>
  </definedNames>
  <calcPr calcId="152511" iterateDelta="1.0000000474974513E-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9" i="2" l="1"/>
  <c r="I59" i="2"/>
  <c r="H59" i="2"/>
  <c r="G59" i="2"/>
  <c r="F59" i="2"/>
  <c r="J58" i="2"/>
  <c r="I58" i="2"/>
  <c r="H58" i="2"/>
  <c r="G58" i="2"/>
  <c r="F58" i="2"/>
  <c r="J57" i="2"/>
  <c r="I57" i="2"/>
  <c r="H57" i="2"/>
  <c r="G57" i="2"/>
  <c r="F57" i="2"/>
  <c r="J56" i="2"/>
  <c r="I56" i="2"/>
  <c r="H56" i="2"/>
  <c r="G56" i="2"/>
  <c r="F56" i="2"/>
  <c r="J55" i="2"/>
  <c r="I55" i="2"/>
  <c r="H55" i="2"/>
  <c r="G55" i="2"/>
  <c r="F55" i="2"/>
  <c r="J54" i="2"/>
  <c r="I54" i="2"/>
  <c r="H54" i="2"/>
  <c r="G54" i="2"/>
  <c r="F54" i="2"/>
  <c r="J53" i="2"/>
  <c r="I53" i="2"/>
  <c r="H53" i="2"/>
  <c r="G53" i="2"/>
  <c r="F53" i="2"/>
  <c r="M13" i="3" l="1"/>
  <c r="L13" i="3"/>
  <c r="K13" i="3"/>
  <c r="J13" i="3"/>
  <c r="I13" i="3"/>
  <c r="M12" i="3"/>
  <c r="L12" i="3"/>
  <c r="K12" i="3"/>
  <c r="J12" i="3"/>
  <c r="I12" i="3"/>
  <c r="M11" i="3"/>
  <c r="L11" i="3"/>
  <c r="K11" i="3"/>
  <c r="J11" i="3"/>
  <c r="I11" i="3"/>
  <c r="M10" i="3"/>
  <c r="L10" i="3"/>
  <c r="K10" i="3"/>
  <c r="J10" i="3"/>
  <c r="I10" i="3"/>
  <c r="M9" i="3"/>
  <c r="L9" i="3"/>
  <c r="K9" i="3"/>
  <c r="J9" i="3"/>
  <c r="I9" i="3"/>
  <c r="M8" i="3"/>
  <c r="L8" i="3"/>
  <c r="K8" i="3"/>
  <c r="J8" i="3"/>
  <c r="I8" i="3"/>
  <c r="G13" i="3"/>
  <c r="F13" i="3"/>
  <c r="E13" i="3"/>
  <c r="D13" i="3"/>
  <c r="C13" i="3"/>
  <c r="G12" i="3"/>
  <c r="F12" i="3"/>
  <c r="E12" i="3"/>
  <c r="D12" i="3"/>
  <c r="C12" i="3"/>
  <c r="G11" i="3"/>
  <c r="F11" i="3"/>
  <c r="E11" i="3"/>
  <c r="D11" i="3"/>
  <c r="C11" i="3"/>
  <c r="G10" i="3"/>
  <c r="F10" i="3"/>
  <c r="E10" i="3"/>
  <c r="D10" i="3"/>
  <c r="C10" i="3"/>
  <c r="G9" i="3"/>
  <c r="F9" i="3"/>
  <c r="E9" i="3"/>
  <c r="D9" i="3"/>
  <c r="C9" i="3"/>
  <c r="G8" i="3"/>
  <c r="F8" i="3"/>
  <c r="E8" i="3"/>
  <c r="D8" i="3"/>
  <c r="C8" i="3"/>
  <c r="P59" i="2" l="1"/>
  <c r="O59" i="2"/>
  <c r="N59" i="2"/>
  <c r="M59" i="2"/>
  <c r="L59" i="2"/>
  <c r="J51" i="2"/>
  <c r="P38" i="2"/>
  <c r="J36" i="2"/>
  <c r="L61" i="2" l="1"/>
  <c r="N61" i="2"/>
  <c r="R8" i="3" l="1"/>
  <c r="M7" i="3"/>
  <c r="M6" i="3" s="1"/>
  <c r="N9" i="3"/>
  <c r="I7" i="3"/>
  <c r="I6" i="3" s="1"/>
  <c r="O11" i="3"/>
  <c r="N11" i="3"/>
  <c r="O12" i="3"/>
  <c r="Q13" i="3"/>
  <c r="R13" i="3"/>
  <c r="S13" i="3"/>
  <c r="N12" i="3"/>
  <c r="N10" i="3"/>
  <c r="S9" i="3"/>
  <c r="R9" i="3"/>
  <c r="O8" i="3"/>
  <c r="G7" i="3"/>
  <c r="G6" i="3" s="1"/>
  <c r="O9" i="3"/>
  <c r="Q9" i="3"/>
  <c r="H9" i="3"/>
  <c r="H10" i="3"/>
  <c r="Q11" i="3"/>
  <c r="H12" i="3"/>
  <c r="Q12" i="3"/>
  <c r="H13" i="3"/>
  <c r="O13" i="3"/>
  <c r="S11" i="3"/>
  <c r="F7" i="3"/>
  <c r="P8" i="3"/>
  <c r="F79" i="2"/>
  <c r="J79" i="2"/>
  <c r="K81" i="2"/>
  <c r="G79" i="2"/>
  <c r="I77" i="2"/>
  <c r="K73" i="2"/>
  <c r="F72" i="2"/>
  <c r="K74" i="2"/>
  <c r="J72" i="2"/>
  <c r="I72" i="2"/>
  <c r="H72" i="2"/>
  <c r="J70" i="2"/>
  <c r="F70" i="2"/>
  <c r="J68" i="2"/>
  <c r="G68" i="2"/>
  <c r="F68" i="2"/>
  <c r="G66" i="2"/>
  <c r="K67" i="2"/>
  <c r="K66" i="2" s="1"/>
  <c r="J66" i="2"/>
  <c r="H66" i="2"/>
  <c r="F66" i="2"/>
  <c r="K63" i="2"/>
  <c r="J62" i="2"/>
  <c r="J60" i="2" s="1"/>
  <c r="G62" i="2"/>
  <c r="F62" i="2"/>
  <c r="F60" i="2" s="1"/>
  <c r="K56" i="2"/>
  <c r="F52" i="2"/>
  <c r="K59" i="2"/>
  <c r="K58" i="2"/>
  <c r="H52" i="2"/>
  <c r="K57" i="2"/>
  <c r="I52" i="2"/>
  <c r="J49" i="2"/>
  <c r="F49" i="2"/>
  <c r="F42" i="2"/>
  <c r="G42" i="2"/>
  <c r="K44" i="2"/>
  <c r="J42" i="2"/>
  <c r="I42" i="2"/>
  <c r="F37" i="2"/>
  <c r="K40" i="2"/>
  <c r="H37" i="2"/>
  <c r="K39" i="2"/>
  <c r="K38" i="2"/>
  <c r="H35" i="2"/>
  <c r="F35" i="2"/>
  <c r="I29" i="2"/>
  <c r="J29" i="2"/>
  <c r="H29" i="2"/>
  <c r="H23" i="2"/>
  <c r="F23" i="2"/>
  <c r="I23" i="2"/>
  <c r="K24" i="2"/>
  <c r="K22" i="2"/>
  <c r="K19" i="2"/>
  <c r="F13" i="2"/>
  <c r="K15" i="2"/>
  <c r="I13" i="2"/>
  <c r="H13" i="2"/>
  <c r="I10" i="2"/>
  <c r="K12" i="2"/>
  <c r="K11" i="2"/>
  <c r="F10" i="2"/>
  <c r="K26" i="2"/>
  <c r="K27" i="2"/>
  <c r="K25" i="2"/>
  <c r="K14" i="2"/>
  <c r="K21" i="2"/>
  <c r="K18" i="2"/>
  <c r="J10" i="2"/>
  <c r="H10" i="2"/>
  <c r="S12" i="3"/>
  <c r="R12" i="3"/>
  <c r="R11" i="3"/>
  <c r="Q10" i="3"/>
  <c r="Q8" i="3"/>
  <c r="H8" i="3"/>
  <c r="K7" i="3"/>
  <c r="K6" i="3" s="1"/>
  <c r="Q81" i="2"/>
  <c r="H79" i="2"/>
  <c r="Q80" i="2"/>
  <c r="Q79" i="2"/>
  <c r="P79" i="2"/>
  <c r="O79" i="2"/>
  <c r="N79" i="2"/>
  <c r="M79" i="2"/>
  <c r="L79" i="2"/>
  <c r="I79" i="2"/>
  <c r="Q78" i="2"/>
  <c r="Q77" i="2" s="1"/>
  <c r="P77" i="2"/>
  <c r="O77" i="2"/>
  <c r="N77" i="2"/>
  <c r="M77" i="2"/>
  <c r="L77" i="2"/>
  <c r="H77" i="2"/>
  <c r="G77" i="2"/>
  <c r="F77" i="2"/>
  <c r="Q76" i="2"/>
  <c r="J76" i="2"/>
  <c r="J75" i="2" s="1"/>
  <c r="I76" i="2"/>
  <c r="I75" i="2" s="1"/>
  <c r="H76" i="2"/>
  <c r="H75" i="2" s="1"/>
  <c r="G76" i="2"/>
  <c r="F76" i="2"/>
  <c r="F75" i="2" s="1"/>
  <c r="Q75" i="2"/>
  <c r="P75" i="2"/>
  <c r="O75" i="2"/>
  <c r="N75" i="2"/>
  <c r="M75" i="2"/>
  <c r="L75" i="2"/>
  <c r="Q74" i="2"/>
  <c r="Q73" i="2"/>
  <c r="Q72" i="2" s="1"/>
  <c r="P72" i="2"/>
  <c r="O72" i="2"/>
  <c r="N72" i="2"/>
  <c r="M72" i="2"/>
  <c r="M65" i="2" s="1"/>
  <c r="L72" i="2"/>
  <c r="Q71" i="2"/>
  <c r="Q70" i="2"/>
  <c r="P70" i="2"/>
  <c r="O70" i="2"/>
  <c r="N70" i="2"/>
  <c r="N65" i="2" s="1"/>
  <c r="M70" i="2"/>
  <c r="L70" i="2"/>
  <c r="I70" i="2"/>
  <c r="H70" i="2"/>
  <c r="Q69" i="2"/>
  <c r="K69" i="2"/>
  <c r="K68" i="2" s="1"/>
  <c r="Q68" i="2"/>
  <c r="P68" i="2"/>
  <c r="O68" i="2"/>
  <c r="O65" i="2" s="1"/>
  <c r="N68" i="2"/>
  <c r="M68" i="2"/>
  <c r="L68" i="2"/>
  <c r="I68" i="2"/>
  <c r="H68" i="2"/>
  <c r="Q67" i="2"/>
  <c r="Q66" i="2" s="1"/>
  <c r="P66" i="2"/>
  <c r="P65" i="2" s="1"/>
  <c r="O66" i="2"/>
  <c r="N66" i="2"/>
  <c r="M66" i="2"/>
  <c r="L66" i="2"/>
  <c r="L65" i="2"/>
  <c r="Q64" i="2"/>
  <c r="Q63" i="2"/>
  <c r="Q62" i="2" s="1"/>
  <c r="P62" i="2"/>
  <c r="O62" i="2"/>
  <c r="N62" i="2"/>
  <c r="M62" i="2"/>
  <c r="L62" i="2"/>
  <c r="H62" i="2"/>
  <c r="H60" i="2" s="1"/>
  <c r="P60" i="2"/>
  <c r="O60" i="2"/>
  <c r="N60" i="2"/>
  <c r="L60" i="2"/>
  <c r="P52" i="2"/>
  <c r="O52" i="2"/>
  <c r="N52" i="2"/>
  <c r="M52" i="2"/>
  <c r="L52" i="2"/>
  <c r="Q58" i="2"/>
  <c r="Q57" i="2"/>
  <c r="Q56" i="2"/>
  <c r="Q55" i="2"/>
  <c r="K55" i="2"/>
  <c r="Q54" i="2"/>
  <c r="K54" i="2"/>
  <c r="Q53" i="2"/>
  <c r="K53" i="2"/>
  <c r="Q51" i="2"/>
  <c r="Q50" i="2"/>
  <c r="Q49" i="2" s="1"/>
  <c r="K50" i="2"/>
  <c r="P49" i="2"/>
  <c r="O49" i="2"/>
  <c r="N49" i="2"/>
  <c r="M49" i="2"/>
  <c r="L49" i="2"/>
  <c r="I49" i="2"/>
  <c r="H49" i="2"/>
  <c r="G49" i="2"/>
  <c r="Q48" i="2"/>
  <c r="K48" i="2"/>
  <c r="K47" i="2" s="1"/>
  <c r="Q47" i="2"/>
  <c r="P47" i="2"/>
  <c r="O47" i="2"/>
  <c r="N47" i="2"/>
  <c r="M47" i="2"/>
  <c r="L47" i="2"/>
  <c r="J47" i="2"/>
  <c r="I47" i="2"/>
  <c r="H47" i="2"/>
  <c r="G47" i="2"/>
  <c r="F47" i="2"/>
  <c r="Q46" i="2"/>
  <c r="Q45" i="2"/>
  <c r="Q44" i="2"/>
  <c r="Q43" i="2"/>
  <c r="P42" i="2"/>
  <c r="O42" i="2"/>
  <c r="N42" i="2"/>
  <c r="M42" i="2"/>
  <c r="L42" i="2"/>
  <c r="H42" i="2"/>
  <c r="Q40" i="2"/>
  <c r="I37" i="2"/>
  <c r="Q39" i="2"/>
  <c r="P37" i="2"/>
  <c r="N37" i="2"/>
  <c r="L37" i="2"/>
  <c r="O37" i="2"/>
  <c r="M37" i="2"/>
  <c r="J37" i="2"/>
  <c r="Q36" i="2"/>
  <c r="I35" i="2"/>
  <c r="Q35" i="2"/>
  <c r="P35" i="2"/>
  <c r="O35" i="2"/>
  <c r="N35" i="2"/>
  <c r="M35" i="2"/>
  <c r="L35" i="2"/>
  <c r="J35" i="2"/>
  <c r="G35" i="2"/>
  <c r="Q34" i="2"/>
  <c r="K34" i="2"/>
  <c r="Q33" i="2"/>
  <c r="K33" i="2"/>
  <c r="Q32" i="2"/>
  <c r="K32" i="2"/>
  <c r="Q31" i="2"/>
  <c r="K31" i="2"/>
  <c r="Q30" i="2"/>
  <c r="Q29" i="2" s="1"/>
  <c r="P29" i="2"/>
  <c r="O29" i="2"/>
  <c r="N29" i="2"/>
  <c r="M29" i="2"/>
  <c r="L29" i="2"/>
  <c r="F29" i="2"/>
  <c r="Q28" i="2"/>
  <c r="K28" i="2"/>
  <c r="Q27" i="2"/>
  <c r="Q26" i="2"/>
  <c r="Q25" i="2"/>
  <c r="Q24" i="2"/>
  <c r="Q23" i="2"/>
  <c r="P23" i="2"/>
  <c r="O23" i="2"/>
  <c r="N23" i="2"/>
  <c r="M23" i="2"/>
  <c r="L23" i="2"/>
  <c r="Q22" i="2"/>
  <c r="Q21" i="2"/>
  <c r="Q20" i="2"/>
  <c r="K20" i="2"/>
  <c r="Q19" i="2"/>
  <c r="Q18" i="2"/>
  <c r="Q17" i="2"/>
  <c r="K17" i="2"/>
  <c r="Q16" i="2"/>
  <c r="K16" i="2"/>
  <c r="Q15" i="2"/>
  <c r="Q14" i="2"/>
  <c r="P13" i="2"/>
  <c r="O13" i="2"/>
  <c r="N13" i="2"/>
  <c r="M13" i="2"/>
  <c r="L13" i="2"/>
  <c r="Q12" i="2"/>
  <c r="Q11" i="2"/>
  <c r="P10" i="2"/>
  <c r="O10" i="2"/>
  <c r="N10" i="2"/>
  <c r="M10" i="2"/>
  <c r="L10" i="2"/>
  <c r="Q42" i="2" l="1"/>
  <c r="M9" i="2"/>
  <c r="Q13" i="2"/>
  <c r="O9" i="2"/>
  <c r="Q10" i="2"/>
  <c r="P9" i="2"/>
  <c r="K76" i="2"/>
  <c r="K75" i="2" s="1"/>
  <c r="Q38" i="2"/>
  <c r="Q37" i="2" s="1"/>
  <c r="O41" i="2"/>
  <c r="L9" i="2"/>
  <c r="N41" i="2"/>
  <c r="G75" i="2"/>
  <c r="L41" i="2"/>
  <c r="P41" i="2"/>
  <c r="Q61" i="2"/>
  <c r="Q60" i="2" s="1"/>
  <c r="N9" i="2"/>
  <c r="M60" i="2"/>
  <c r="M41" i="2" s="1"/>
  <c r="N13" i="3"/>
  <c r="J7" i="3"/>
  <c r="J6" i="3" s="1"/>
  <c r="O10" i="3"/>
  <c r="O7" i="3" s="1"/>
  <c r="O6" i="3" s="1"/>
  <c r="N8" i="3"/>
  <c r="N7" i="3" s="1"/>
  <c r="S10" i="3"/>
  <c r="L7" i="3"/>
  <c r="L6" i="3" s="1"/>
  <c r="F6" i="3"/>
  <c r="S8" i="3"/>
  <c r="C7" i="3"/>
  <c r="C6" i="3" s="1"/>
  <c r="R10" i="3"/>
  <c r="R7" i="3" s="1"/>
  <c r="R6" i="3" s="1"/>
  <c r="D7" i="3"/>
  <c r="D6" i="3" s="1"/>
  <c r="Q7" i="3"/>
  <c r="Q6" i="3" s="1"/>
  <c r="H11" i="3"/>
  <c r="H7" i="3" s="1"/>
  <c r="H6" i="3" s="1"/>
  <c r="K80" i="2"/>
  <c r="K79" i="2" s="1"/>
  <c r="K78" i="2"/>
  <c r="K77" i="2" s="1"/>
  <c r="K72" i="2"/>
  <c r="G72" i="2"/>
  <c r="K71" i="2"/>
  <c r="K70" i="2" s="1"/>
  <c r="G70" i="2"/>
  <c r="I66" i="2"/>
  <c r="I65" i="2" s="1"/>
  <c r="F65" i="2"/>
  <c r="H65" i="2"/>
  <c r="I62" i="2"/>
  <c r="I60" i="2" s="1"/>
  <c r="I41" i="2" s="1"/>
  <c r="K64" i="2"/>
  <c r="K62" i="2" s="1"/>
  <c r="K61" i="2"/>
  <c r="G60" i="2"/>
  <c r="J52" i="2"/>
  <c r="J41" i="2" s="1"/>
  <c r="K52" i="2"/>
  <c r="K43" i="2"/>
  <c r="F41" i="2"/>
  <c r="K30" i="2"/>
  <c r="K29" i="2" s="1"/>
  <c r="G29" i="2"/>
  <c r="H9" i="2"/>
  <c r="K10" i="2"/>
  <c r="P9" i="3"/>
  <c r="T9" i="3" s="1"/>
  <c r="P11" i="3"/>
  <c r="T11" i="3" s="1"/>
  <c r="P10" i="3"/>
  <c r="P12" i="3"/>
  <c r="T12" i="3" s="1"/>
  <c r="E7" i="3"/>
  <c r="E6" i="3" s="1"/>
  <c r="P13" i="3"/>
  <c r="T13" i="3" s="1"/>
  <c r="I9" i="2"/>
  <c r="H41" i="2"/>
  <c r="K13" i="2"/>
  <c r="K37" i="2"/>
  <c r="F9" i="2"/>
  <c r="K23" i="2"/>
  <c r="Q65" i="2"/>
  <c r="J13" i="2"/>
  <c r="J23" i="2"/>
  <c r="G37" i="2"/>
  <c r="Q59" i="2"/>
  <c r="Q52" i="2" s="1"/>
  <c r="J77" i="2"/>
  <c r="J65" i="2" s="1"/>
  <c r="K45" i="2"/>
  <c r="K51" i="2"/>
  <c r="K49" i="2" s="1"/>
  <c r="G13" i="2"/>
  <c r="K36" i="2"/>
  <c r="K35" i="2" s="1"/>
  <c r="K46" i="2"/>
  <c r="G10" i="2"/>
  <c r="G23" i="2"/>
  <c r="G52" i="2"/>
  <c r="P8" i="2" l="1"/>
  <c r="P7" i="2" s="1"/>
  <c r="M8" i="2"/>
  <c r="M7" i="2" s="1"/>
  <c r="Q41" i="2"/>
  <c r="Q9" i="2"/>
  <c r="O8" i="2"/>
  <c r="O7" i="2" s="1"/>
  <c r="N8" i="2"/>
  <c r="N7" i="2" s="1"/>
  <c r="L8" i="2"/>
  <c r="L7" i="2" s="1"/>
  <c r="G65" i="2"/>
  <c r="K60" i="2"/>
  <c r="K42" i="2"/>
  <c r="N6" i="3"/>
  <c r="S7" i="3"/>
  <c r="S6" i="3" s="1"/>
  <c r="T8" i="3"/>
  <c r="T10" i="3"/>
  <c r="K65" i="2"/>
  <c r="I8" i="2"/>
  <c r="I7" i="2" s="1"/>
  <c r="G41" i="2"/>
  <c r="F8" i="2"/>
  <c r="F7" i="2" s="1"/>
  <c r="K9" i="2"/>
  <c r="H8" i="2"/>
  <c r="H7" i="2" s="1"/>
  <c r="J9" i="2"/>
  <c r="J8" i="2" s="1"/>
  <c r="J7" i="2" s="1"/>
  <c r="P7" i="3"/>
  <c r="G9" i="2"/>
  <c r="Q8" i="2" l="1"/>
  <c r="Q7" i="2" s="1"/>
  <c r="K41" i="2"/>
  <c r="K8" i="2" s="1"/>
  <c r="K7" i="2" s="1"/>
  <c r="G8" i="2"/>
  <c r="G7" i="2" s="1"/>
  <c r="T7" i="3"/>
  <c r="T6" i="3" s="1"/>
  <c r="P6" i="3"/>
</calcChain>
</file>

<file path=xl/comments1.xml><?xml version="1.0" encoding="utf-8"?>
<comments xmlns="http://schemas.openxmlformats.org/spreadsheetml/2006/main">
  <authors>
    <author>Windows 사용자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 </t>
        </r>
        <r>
          <rPr>
            <b/>
            <sz val="9"/>
            <color indexed="81"/>
            <rFont val="맑은 고딕"/>
            <family val="3"/>
            <charset val="129"/>
          </rPr>
          <t>☞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3"/>
            <charset val="129"/>
          </rPr>
          <t xml:space="preserve">작성요령
</t>
        </r>
        <r>
          <rPr>
            <b/>
            <sz val="9"/>
            <color indexed="81"/>
            <rFont val="Tahoma"/>
            <family val="2"/>
          </rPr>
          <t>(1)</t>
        </r>
        <r>
          <rPr>
            <b/>
            <sz val="9"/>
            <color indexed="81"/>
            <rFont val="맑은 고딕"/>
            <family val="3"/>
            <charset val="129"/>
          </rPr>
          <t>서식변경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3"/>
            <charset val="129"/>
          </rPr>
          <t>금지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맑은 고딕"/>
            <family val="3"/>
            <charset val="129"/>
          </rPr>
          <t>행열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3"/>
            <charset val="129"/>
          </rPr>
          <t>추가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맑은 고딕"/>
            <family val="3"/>
            <charset val="129"/>
          </rPr>
          <t>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), </t>
        </r>
        <r>
          <rPr>
            <b/>
            <sz val="9"/>
            <color indexed="81"/>
            <rFont val="맑은 고딕"/>
            <family val="3"/>
            <charset val="129"/>
          </rPr>
          <t>유색셀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3"/>
            <charset val="129"/>
          </rPr>
          <t>입력금지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맑은 고딕"/>
            <family val="3"/>
            <charset val="129"/>
          </rPr>
          <t>수식있음</t>
        </r>
        <r>
          <rPr>
            <b/>
            <sz val="9"/>
            <color indexed="81"/>
            <rFont val="Tahoma"/>
            <family val="2"/>
          </rPr>
          <t xml:space="preserve">), </t>
        </r>
        <r>
          <rPr>
            <b/>
            <sz val="9"/>
            <color indexed="81"/>
            <rFont val="맑은 고딕"/>
            <family val="3"/>
            <charset val="129"/>
          </rPr>
          <t>무색셀은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3"/>
            <charset val="129"/>
          </rPr>
          <t>숫자만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맑은 고딕"/>
            <family val="3"/>
            <charset val="129"/>
          </rPr>
          <t>단위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맑은 고딕"/>
            <family val="3"/>
            <charset val="129"/>
          </rPr>
          <t>원</t>
        </r>
        <r>
          <rPr>
            <b/>
            <sz val="9"/>
            <color indexed="81"/>
            <rFont val="Tahoma"/>
            <family val="2"/>
          </rPr>
          <t xml:space="preserve">)
(2) </t>
        </r>
        <r>
          <rPr>
            <b/>
            <sz val="9"/>
            <color indexed="81"/>
            <rFont val="맑은 고딕"/>
            <family val="3"/>
            <charset val="129"/>
          </rPr>
          <t>일반회계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맑은 고딕"/>
            <family val="3"/>
            <charset val="129"/>
          </rPr>
          <t>교통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맑은 고딕"/>
            <family val="3"/>
            <charset val="129"/>
          </rPr>
          <t>주차장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맑은 고딕"/>
            <family val="3"/>
            <charset val="129"/>
          </rPr>
          <t>과태료를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3"/>
            <charset val="129"/>
          </rPr>
          <t>특별회계로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3"/>
            <charset val="129"/>
          </rPr>
          <t>운영하는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3"/>
            <charset val="129"/>
          </rPr>
          <t>시군은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3"/>
            <charset val="129"/>
          </rPr>
          <t>월보작성시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3"/>
            <charset val="129"/>
          </rPr>
          <t>일반회계로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3"/>
            <charset val="129"/>
          </rPr>
          <t xml:space="preserve">작성
</t>
        </r>
        <r>
          <rPr>
            <sz val="9"/>
            <color indexed="81"/>
            <rFont val="Tahoma"/>
            <family val="2"/>
          </rPr>
          <t xml:space="preserve">- </t>
        </r>
        <r>
          <rPr>
            <sz val="9"/>
            <color indexed="81"/>
            <rFont val="맑은 고딕"/>
            <family val="3"/>
            <charset val="129"/>
          </rPr>
          <t>교통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맑은 고딕"/>
            <family val="3"/>
            <charset val="129"/>
          </rPr>
          <t>주차장</t>
        </r>
        <r>
          <rPr>
            <sz val="9"/>
            <color indexed="81"/>
            <rFont val="Tahoma"/>
            <family val="2"/>
          </rPr>
          <t xml:space="preserve">) </t>
        </r>
        <r>
          <rPr>
            <sz val="9"/>
            <color indexed="81"/>
            <rFont val="맑은 고딕"/>
            <family val="3"/>
            <charset val="129"/>
          </rPr>
          <t>과태료</t>
        </r>
        <r>
          <rPr>
            <sz val="9"/>
            <color indexed="81"/>
            <rFont val="Tahoma"/>
            <family val="2"/>
          </rPr>
          <t xml:space="preserve"> : </t>
        </r>
        <r>
          <rPr>
            <sz val="9"/>
            <color indexed="81"/>
            <rFont val="맑은 고딕"/>
            <family val="3"/>
            <charset val="129"/>
          </rPr>
          <t>자동차검사지연과태료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맑은 고딕"/>
            <family val="3"/>
            <charset val="129"/>
          </rPr>
          <t>주정차위반과태료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맑은 고딕"/>
            <family val="3"/>
            <charset val="129"/>
          </rPr>
          <t>자동차손해배상보장법위반과태료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맑은 고딕"/>
            <family val="3"/>
            <charset val="129"/>
          </rPr>
          <t>자동차등록위반과태료</t>
        </r>
        <r>
          <rPr>
            <b/>
            <sz val="9"/>
            <color indexed="81"/>
            <rFont val="Tahoma"/>
            <family val="2"/>
          </rPr>
          <t xml:space="preserve"> 
(3) </t>
        </r>
        <r>
          <rPr>
            <b/>
            <sz val="9"/>
            <color indexed="81"/>
            <rFont val="맑은 고딕"/>
            <family val="3"/>
            <charset val="129"/>
          </rPr>
          <t>특별회계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맑은 고딕"/>
            <family val="3"/>
            <charset val="129"/>
          </rPr>
          <t>현연도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3"/>
            <charset val="129"/>
          </rPr>
          <t>세외수입과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3"/>
            <charset val="129"/>
          </rPr>
          <t>과년도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3"/>
            <charset val="129"/>
          </rPr>
          <t>세외수입으로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3"/>
            <charset val="129"/>
          </rPr>
          <t>구분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3"/>
            <charset val="129"/>
          </rPr>
          <t xml:space="preserve">작성
</t>
        </r>
        <r>
          <rPr>
            <sz val="9"/>
            <color indexed="81"/>
            <rFont val="Tahoma"/>
            <family val="2"/>
          </rPr>
          <t>- '</t>
        </r>
        <r>
          <rPr>
            <sz val="9"/>
            <color indexed="81"/>
            <rFont val="맑은 고딕"/>
            <family val="3"/>
            <charset val="129"/>
          </rPr>
          <t>시군세외수입분</t>
        </r>
        <r>
          <rPr>
            <sz val="9"/>
            <color indexed="81"/>
            <rFont val="Tahoma"/>
            <family val="2"/>
          </rPr>
          <t>'</t>
        </r>
        <r>
          <rPr>
            <sz val="9"/>
            <color indexed="81"/>
            <rFont val="맑은 고딕"/>
            <family val="3"/>
            <charset val="129"/>
          </rPr>
          <t>에는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맑은 고딕"/>
            <family val="3"/>
            <charset val="129"/>
          </rPr>
          <t>시군에서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맑은 고딕"/>
            <family val="3"/>
            <charset val="129"/>
          </rPr>
          <t>운영중인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맑은 고딕"/>
            <family val="3"/>
            <charset val="129"/>
          </rPr>
          <t>특별회계사업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맑은 고딕"/>
            <family val="3"/>
            <charset val="129"/>
          </rPr>
          <t>전체로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맑은 고딕"/>
            <family val="3"/>
            <charset val="129"/>
          </rPr>
          <t>기입바람</t>
        </r>
        <r>
          <rPr>
            <sz val="9"/>
            <color indexed="81"/>
            <rFont val="Tahoma"/>
            <family val="2"/>
          </rPr>
          <t xml:space="preserve"> / </t>
        </r>
        <r>
          <rPr>
            <sz val="9"/>
            <color indexed="81"/>
            <rFont val="맑은 고딕"/>
            <family val="3"/>
            <charset val="129"/>
          </rPr>
          <t>공기업특별회계는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맑은 고딕"/>
            <family val="3"/>
            <charset val="129"/>
          </rPr>
          <t xml:space="preserve">작성제외
</t>
        </r>
        <r>
          <rPr>
            <sz val="9"/>
            <color indexed="81"/>
            <rFont val="Tahoma"/>
            <family val="2"/>
          </rPr>
          <t xml:space="preserve">- </t>
        </r>
        <r>
          <rPr>
            <sz val="9"/>
            <color indexed="81"/>
            <rFont val="맑은 고딕"/>
            <family val="3"/>
            <charset val="129"/>
          </rPr>
          <t>공기업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맑은 고딕"/>
            <family val="3"/>
            <charset val="129"/>
          </rPr>
          <t>특별회계는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맑은 고딕"/>
            <family val="3"/>
            <charset val="129"/>
          </rPr>
          <t>작성에서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맑은 고딕"/>
            <family val="3"/>
            <charset val="129"/>
          </rPr>
          <t>제외</t>
        </r>
        <r>
          <rPr>
            <sz val="9"/>
            <color indexed="81"/>
            <rFont val="Tahoma"/>
            <family val="2"/>
          </rPr>
          <t xml:space="preserve"> /</t>
        </r>
        <r>
          <rPr>
            <sz val="9"/>
            <color indexed="81"/>
            <rFont val="맑은 고딕"/>
            <family val="3"/>
            <charset val="129"/>
          </rPr>
          <t>교통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맑은 고딕"/>
            <family val="3"/>
            <charset val="129"/>
          </rPr>
          <t>과태료를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맑은 고딕"/>
            <family val="3"/>
            <charset val="129"/>
          </rPr>
          <t>특별회계로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맑은 고딕"/>
            <family val="3"/>
            <charset val="129"/>
          </rPr>
          <t>운영하는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맑은 고딕"/>
            <family val="3"/>
            <charset val="129"/>
          </rPr>
          <t>시군은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맑은 고딕"/>
            <family val="3"/>
            <charset val="129"/>
          </rPr>
          <t>특별회계에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맑은 고딕"/>
            <family val="3"/>
            <charset val="129"/>
          </rPr>
          <t>작성하지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맑은 고딕"/>
            <family val="3"/>
            <charset val="129"/>
          </rPr>
          <t>않고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맑은 고딕"/>
            <family val="3"/>
            <charset val="129"/>
          </rPr>
          <t>일반회계로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맑은 고딕"/>
            <family val="3"/>
            <charset val="129"/>
          </rPr>
          <t xml:space="preserve">작성바람
</t>
        </r>
        <r>
          <rPr>
            <sz val="9"/>
            <color indexed="81"/>
            <rFont val="Tahoma"/>
            <family val="2"/>
          </rPr>
          <t xml:space="preserve">- </t>
        </r>
        <r>
          <rPr>
            <sz val="9"/>
            <color indexed="81"/>
            <rFont val="맑은 고딕"/>
            <family val="3"/>
            <charset val="129"/>
          </rPr>
          <t>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맑은 고딕"/>
            <family val="3"/>
            <charset val="129"/>
          </rPr>
          <t>특별회계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맑은 고딕"/>
            <family val="3"/>
            <charset val="129"/>
          </rPr>
          <t>부과·징수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맑은 고딕"/>
            <family val="3"/>
            <charset val="129"/>
          </rPr>
          <t>위임분이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맑은 고딕"/>
            <family val="3"/>
            <charset val="129"/>
          </rPr>
          <t>있는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맑은 고딕"/>
            <family val="3"/>
            <charset val="129"/>
          </rPr>
          <t>시군은</t>
        </r>
        <r>
          <rPr>
            <sz val="9"/>
            <color indexed="81"/>
            <rFont val="Tahoma"/>
            <family val="2"/>
          </rPr>
          <t xml:space="preserve"> '</t>
        </r>
        <r>
          <rPr>
            <sz val="9"/>
            <color indexed="81"/>
            <rFont val="맑은 고딕"/>
            <family val="3"/>
            <charset val="129"/>
          </rPr>
          <t>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맑은 고딕"/>
            <family val="3"/>
            <charset val="129"/>
          </rPr>
          <t>위임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맑은 고딕"/>
            <family val="3"/>
            <charset val="129"/>
          </rPr>
          <t>세외수입분</t>
        </r>
        <r>
          <rPr>
            <sz val="9"/>
            <color indexed="81"/>
            <rFont val="Tahoma"/>
            <family val="2"/>
          </rPr>
          <t>'</t>
        </r>
        <r>
          <rPr>
            <sz val="9"/>
            <color indexed="81"/>
            <rFont val="맑은 고딕"/>
            <family val="3"/>
            <charset val="129"/>
          </rPr>
          <t>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맑은 고딕"/>
            <family val="3"/>
            <charset val="129"/>
          </rPr>
          <t>입력바람</t>
        </r>
        <r>
          <rPr>
            <b/>
            <sz val="9"/>
            <color indexed="81"/>
            <rFont val="맑은 고딕"/>
            <family val="3"/>
            <charset val="129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<sst xmlns="http://schemas.openxmlformats.org/spreadsheetml/2006/main" count="140" uniqueCount="113">
  <si>
    <t>○ 시군명 : 전라남도 여수시</t>
    <phoneticPr fontId="4" type="noConversion"/>
  </si>
  <si>
    <t>(단위: 원)</t>
    <phoneticPr fontId="4" type="noConversion"/>
  </si>
  <si>
    <t>항 목</t>
    <phoneticPr fontId="4" type="noConversion"/>
  </si>
  <si>
    <t>시군 세외수입분</t>
    <phoneticPr fontId="4" type="noConversion"/>
  </si>
  <si>
    <t>도 위임 세외수입분</t>
    <phoneticPr fontId="4" type="noConversion"/>
  </si>
  <si>
    <t>부과액</t>
    <phoneticPr fontId="4" type="noConversion"/>
  </si>
  <si>
    <t>징수액</t>
    <phoneticPr fontId="4" type="noConversion"/>
  </si>
  <si>
    <t>결손처분©</t>
    <phoneticPr fontId="4" type="noConversion"/>
  </si>
  <si>
    <t>미수납액
(D=A-B-C)</t>
    <phoneticPr fontId="4" type="noConversion"/>
  </si>
  <si>
    <t>부과액</t>
    <phoneticPr fontId="4" type="noConversion"/>
  </si>
  <si>
    <t>징수액</t>
    <phoneticPr fontId="4" type="noConversion"/>
  </si>
  <si>
    <t>결손처분©</t>
    <phoneticPr fontId="4" type="noConversion"/>
  </si>
  <si>
    <t>미수납액
(D=A-B-C)</t>
    <phoneticPr fontId="4" type="noConversion"/>
  </si>
  <si>
    <t>장</t>
    <phoneticPr fontId="4" type="noConversion"/>
  </si>
  <si>
    <t>관</t>
    <phoneticPr fontId="4" type="noConversion"/>
  </si>
  <si>
    <t>항</t>
    <phoneticPr fontId="4" type="noConversion"/>
  </si>
  <si>
    <t>목</t>
    <phoneticPr fontId="4" type="noConversion"/>
  </si>
  <si>
    <t>금월</t>
    <phoneticPr fontId="4" type="noConversion"/>
  </si>
  <si>
    <t>누계(A)</t>
    <phoneticPr fontId="4" type="noConversion"/>
  </si>
  <si>
    <t>누계(B)</t>
    <phoneticPr fontId="4" type="noConversion"/>
  </si>
  <si>
    <t>금월</t>
  </si>
  <si>
    <t>누계(A)</t>
  </si>
  <si>
    <t>누계(B)</t>
  </si>
  <si>
    <t>세외수입(일반회계+특별회계) 합 계</t>
    <phoneticPr fontId="4" type="noConversion"/>
  </si>
  <si>
    <t>일반회계 계</t>
    <phoneticPr fontId="4" type="noConversion"/>
  </si>
  <si>
    <t>경상적 세외수입</t>
    <phoneticPr fontId="4" type="noConversion"/>
  </si>
  <si>
    <t>재산임대수입</t>
  </si>
  <si>
    <t>국유재산임대료</t>
    <phoneticPr fontId="4" type="noConversion"/>
  </si>
  <si>
    <t>공유재산임대료</t>
    <phoneticPr fontId="4" type="noConversion"/>
  </si>
  <si>
    <t>사용료수입</t>
    <phoneticPr fontId="4" type="noConversion"/>
  </si>
  <si>
    <t>도로사용료</t>
  </si>
  <si>
    <t>하천사용료</t>
  </si>
  <si>
    <t>하수도사용료</t>
  </si>
  <si>
    <t>상수도사용료</t>
  </si>
  <si>
    <t>공유수면 사용료</t>
    <phoneticPr fontId="4" type="noConversion"/>
  </si>
  <si>
    <t>시장사용료</t>
  </si>
  <si>
    <t>입장료수입</t>
  </si>
  <si>
    <t>주차요금수입</t>
    <phoneticPr fontId="4" type="noConversion"/>
  </si>
  <si>
    <t>기타사용료</t>
  </si>
  <si>
    <t>수수료수입</t>
    <phoneticPr fontId="4" type="noConversion"/>
  </si>
  <si>
    <t>증지수입</t>
  </si>
  <si>
    <t>생활폐기물처리수수료</t>
    <phoneticPr fontId="4" type="noConversion"/>
  </si>
  <si>
    <t>재활용품수거판매수입</t>
  </si>
  <si>
    <t>보건의료수수료</t>
    <phoneticPr fontId="4" type="noConversion"/>
  </si>
  <si>
    <t>기타수수료</t>
  </si>
  <si>
    <t>사업수입</t>
  </si>
  <si>
    <t>사업장생산수입</t>
  </si>
  <si>
    <t>청산금수입</t>
  </si>
  <si>
    <t>매각사업수입</t>
  </si>
  <si>
    <t>배당금수입</t>
    <phoneticPr fontId="4" type="noConversion"/>
  </si>
  <si>
    <t>기타사업수입</t>
  </si>
  <si>
    <t>징수교부금수입</t>
  </si>
  <si>
    <t>징수교부금수입</t>
    <phoneticPr fontId="4" type="noConversion"/>
  </si>
  <si>
    <t>이자수입　</t>
  </si>
  <si>
    <t>공공예금이자수입</t>
  </si>
  <si>
    <t>융자금회수이자수입</t>
    <phoneticPr fontId="4" type="noConversion"/>
  </si>
  <si>
    <t>기타이자수입</t>
    <phoneticPr fontId="4" type="noConversion"/>
  </si>
  <si>
    <t>임시적세외수입</t>
  </si>
  <si>
    <t>재산매각수입</t>
    <phoneticPr fontId="4" type="noConversion"/>
  </si>
  <si>
    <t>국유재산매각귀속수입금</t>
  </si>
  <si>
    <t>시도유재산매각귀속수입금</t>
  </si>
  <si>
    <t>공유재산매각수입금</t>
  </si>
  <si>
    <t>불용품 매각대금</t>
    <phoneticPr fontId="4" type="noConversion"/>
  </si>
  <si>
    <t>자치단체간 부담금</t>
    <phoneticPr fontId="4" type="noConversion"/>
  </si>
  <si>
    <t>자치단체간 부담금</t>
  </si>
  <si>
    <t>보조금 반환수입</t>
    <phoneticPr fontId="4" type="noConversion"/>
  </si>
  <si>
    <t>시도비보조금반환수입</t>
    <phoneticPr fontId="4" type="noConversion"/>
  </si>
  <si>
    <t>자체보조금반환수입</t>
    <phoneticPr fontId="4" type="noConversion"/>
  </si>
  <si>
    <t>기타수입</t>
    <phoneticPr fontId="4" type="noConversion"/>
  </si>
  <si>
    <t>체납처분수입</t>
    <phoneticPr fontId="4" type="noConversion"/>
  </si>
  <si>
    <t>보상금수납금</t>
    <phoneticPr fontId="4" type="noConversion"/>
  </si>
  <si>
    <t>기부금수입</t>
    <phoneticPr fontId="4" type="noConversion"/>
  </si>
  <si>
    <t>지적재조사조정금</t>
    <phoneticPr fontId="4" type="noConversion"/>
  </si>
  <si>
    <t>지방교부세감소분 보전수입</t>
    <phoneticPr fontId="4" type="noConversion"/>
  </si>
  <si>
    <t>위약금</t>
    <phoneticPr fontId="4" type="noConversion"/>
  </si>
  <si>
    <t>그외수입</t>
    <phoneticPr fontId="4" type="noConversion"/>
  </si>
  <si>
    <t>지난연도수입</t>
    <phoneticPr fontId="4" type="noConversion"/>
  </si>
  <si>
    <t>지난연도수입(과태료제외)</t>
    <phoneticPr fontId="4" type="noConversion"/>
  </si>
  <si>
    <t>과태료</t>
    <phoneticPr fontId="4" type="noConversion"/>
  </si>
  <si>
    <t>차량관련과태료</t>
    <phoneticPr fontId="4" type="noConversion"/>
  </si>
  <si>
    <t>기타과태료</t>
    <phoneticPr fontId="4" type="noConversion"/>
  </si>
  <si>
    <t>지방행정제재 부과금</t>
    <phoneticPr fontId="4" type="noConversion"/>
  </si>
  <si>
    <t>과징금</t>
    <phoneticPr fontId="4" type="noConversion"/>
  </si>
  <si>
    <t>이행강제금</t>
    <phoneticPr fontId="4" type="noConversion"/>
  </si>
  <si>
    <t>변상금</t>
    <phoneticPr fontId="4" type="noConversion"/>
  </si>
  <si>
    <t>과태료</t>
    <phoneticPr fontId="4" type="noConversion"/>
  </si>
  <si>
    <t>기타과태료</t>
    <phoneticPr fontId="4" type="noConversion"/>
  </si>
  <si>
    <t>환수금</t>
    <phoneticPr fontId="4" type="noConversion"/>
  </si>
  <si>
    <t>부정이익환수금</t>
    <phoneticPr fontId="4" type="noConversion"/>
  </si>
  <si>
    <t>부담금</t>
  </si>
  <si>
    <t>부담금</t>
    <phoneticPr fontId="4" type="noConversion"/>
  </si>
  <si>
    <t>특별회계 계</t>
    <phoneticPr fontId="4" type="noConversion"/>
  </si>
  <si>
    <t>세외수입(현년도)</t>
    <phoneticPr fontId="4" type="noConversion"/>
  </si>
  <si>
    <t>세외수입(지난연도)</t>
    <phoneticPr fontId="4" type="noConversion"/>
  </si>
  <si>
    <t>(단위:원)</t>
    <phoneticPr fontId="4" type="noConversion"/>
  </si>
  <si>
    <t>과목</t>
    <phoneticPr fontId="4" type="noConversion"/>
  </si>
  <si>
    <t>과태료(현년도)</t>
    <phoneticPr fontId="4" type="noConversion"/>
  </si>
  <si>
    <t>과태료(지난연도)</t>
    <phoneticPr fontId="4" type="noConversion"/>
  </si>
  <si>
    <t>과태료(합계)</t>
    <phoneticPr fontId="4" type="noConversion"/>
  </si>
  <si>
    <t>부과액</t>
    <phoneticPr fontId="4" type="noConversion"/>
  </si>
  <si>
    <t>금월</t>
    <phoneticPr fontId="4" type="noConversion"/>
  </si>
  <si>
    <t>누계(A)</t>
    <phoneticPr fontId="4" type="noConversion"/>
  </si>
  <si>
    <t>누계(B)</t>
    <phoneticPr fontId="4" type="noConversion"/>
  </si>
  <si>
    <t>과태료 계</t>
    <phoneticPr fontId="4" type="noConversion"/>
  </si>
  <si>
    <t>책임보험미가입</t>
    <phoneticPr fontId="4" type="noConversion"/>
  </si>
  <si>
    <t>정기검사지연</t>
    <phoneticPr fontId="4" type="noConversion"/>
  </si>
  <si>
    <t>주정차위반</t>
    <phoneticPr fontId="4" type="noConversion"/>
  </si>
  <si>
    <t>자동차등록위반</t>
    <phoneticPr fontId="4" type="noConversion"/>
  </si>
  <si>
    <t>기타사유</t>
    <phoneticPr fontId="4" type="noConversion"/>
  </si>
  <si>
    <t>기타과태료</t>
    <phoneticPr fontId="4" type="noConversion"/>
  </si>
  <si>
    <t>○ 작성자명 : 염지인 (연락처 : 061-659-3582)</t>
    <phoneticPr fontId="4" type="noConversion"/>
  </si>
  <si>
    <t>2022년 8월 지방세외수입 징수보고서</t>
    <phoneticPr fontId="4" type="noConversion"/>
  </si>
  <si>
    <t>2022년 8월 과태료 징수보고서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</si>
</sst>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0_);[Red]\(0\)"/>
    <numFmt numFmtId="177" formatCode="#,##0_);[Red]\(#,##0\)"/>
  </numFmts>
  <fonts count="21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b/>
      <sz val="18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sz val="11"/>
      <color indexed="0"/>
      <name val="System"/>
      <family val="2"/>
      <charset val="129"/>
    </font>
    <font>
      <sz val="10"/>
      <color indexed="8"/>
      <name val="맑은 고딕"/>
      <family val="3"/>
      <charset val="129"/>
    </font>
    <font>
      <sz val="10"/>
      <name val="맑은 고딕"/>
      <family val="3"/>
      <charset val="129"/>
    </font>
    <font>
      <sz val="11"/>
      <color theme="1"/>
      <name val="돋움"/>
      <family val="3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맑은 고딕"/>
      <family val="3"/>
      <charset val="129"/>
    </font>
    <font>
      <sz val="9"/>
      <color indexed="81"/>
      <name val="Tahoma"/>
      <family val="2"/>
    </font>
    <font>
      <sz val="9"/>
      <color indexed="81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41" fontId="19" fillId="0" borderId="0" applyFont="0" applyFill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1" fillId="0" borderId="0" xfId="1" applyProtection="1">
      <alignment vertical="center"/>
      <protection locked="0"/>
    </xf>
    <xf numFmtId="176" fontId="2" fillId="0" borderId="0" xfId="1" applyNumberFormat="1" applyFont="1" applyAlignment="1" applyProtection="1">
      <alignment horizontal="center" vertical="center"/>
      <protection locked="0"/>
    </xf>
    <xf numFmtId="176" fontId="1" fillId="0" borderId="0" xfId="1" applyNumberFormat="1" applyProtection="1">
      <alignment vertical="center"/>
      <protection locked="0"/>
    </xf>
    <xf numFmtId="0" fontId="1" fillId="0" borderId="1" xfId="1" applyBorder="1" applyAlignment="1" applyProtection="1">
      <alignment vertical="center"/>
      <protection locked="0"/>
    </xf>
    <xf numFmtId="0" fontId="1" fillId="0" borderId="1" xfId="1" applyBorder="1" applyAlignment="1" applyProtection="1">
      <alignment horizontal="right" vertical="center"/>
      <protection locked="0"/>
    </xf>
    <xf numFmtId="0" fontId="6" fillId="2" borderId="2" xfId="1" applyFont="1" applyFill="1" applyBorder="1" applyAlignment="1" applyProtection="1">
      <alignment horizontal="center" vertical="center" wrapText="1"/>
      <protection locked="0"/>
    </xf>
    <xf numFmtId="176" fontId="6" fillId="2" borderId="2" xfId="2" applyNumberFormat="1" applyFont="1" applyFill="1" applyBorder="1" applyAlignment="1" applyProtection="1">
      <alignment horizontal="center" vertical="center" wrapText="1"/>
      <protection locked="0"/>
    </xf>
    <xf numFmtId="177" fontId="5" fillId="3" borderId="2" xfId="1" applyNumberFormat="1" applyFont="1" applyFill="1" applyBorder="1" applyProtection="1">
      <alignment vertical="center"/>
    </xf>
    <xf numFmtId="177" fontId="5" fillId="4" borderId="2" xfId="1" applyNumberFormat="1" applyFont="1" applyFill="1" applyBorder="1" applyProtection="1">
      <alignment vertical="center"/>
    </xf>
    <xf numFmtId="177" fontId="5" fillId="7" borderId="2" xfId="1" applyNumberFormat="1" applyFont="1" applyFill="1" applyBorder="1" applyProtection="1">
      <alignment vertical="center"/>
    </xf>
    <xf numFmtId="177" fontId="1" fillId="8" borderId="2" xfId="1" applyNumberFormat="1" applyFill="1" applyBorder="1" applyProtection="1">
      <alignment vertical="center"/>
    </xf>
    <xf numFmtId="177" fontId="1" fillId="9" borderId="2" xfId="1" applyNumberFormat="1" applyFill="1" applyBorder="1" applyProtection="1">
      <alignment vertical="center"/>
    </xf>
    <xf numFmtId="177" fontId="1" fillId="0" borderId="2" xfId="1" applyNumberFormat="1" applyBorder="1" applyProtection="1">
      <alignment vertical="center"/>
      <protection locked="0"/>
    </xf>
    <xf numFmtId="177" fontId="11" fillId="8" borderId="2" xfId="1" applyNumberFormat="1" applyFont="1" applyFill="1" applyBorder="1" applyProtection="1">
      <alignment vertical="center"/>
    </xf>
    <xf numFmtId="0" fontId="1" fillId="0" borderId="0" xfId="1" applyAlignment="1" applyProtection="1">
      <alignment horizontal="left" vertical="center"/>
    </xf>
    <xf numFmtId="177" fontId="1" fillId="8" borderId="2" xfId="1" applyNumberFormat="1" applyFont="1" applyFill="1" applyBorder="1" applyProtection="1">
      <alignment vertical="center"/>
    </xf>
    <xf numFmtId="0" fontId="9" fillId="0" borderId="2" xfId="1" applyFont="1" applyFill="1" applyBorder="1" applyAlignment="1" applyProtection="1">
      <alignment horizontal="left" vertical="center" wrapText="1"/>
    </xf>
    <xf numFmtId="0" fontId="13" fillId="0" borderId="2" xfId="4" applyFont="1" applyFill="1" applyBorder="1" applyAlignment="1" applyProtection="1">
      <alignment horizontal="left" vertical="center"/>
    </xf>
    <xf numFmtId="0" fontId="1" fillId="0" borderId="0" xfId="1" applyAlignment="1" applyProtection="1">
      <alignment vertical="center"/>
    </xf>
    <xf numFmtId="0" fontId="2" fillId="0" borderId="0" xfId="1" applyFont="1" applyAlignment="1" applyProtection="1">
      <alignment vertical="center"/>
      <protection locked="0"/>
    </xf>
    <xf numFmtId="0" fontId="5" fillId="0" borderId="0" xfId="1" applyFont="1" applyAlignment="1" applyProtection="1">
      <alignment horizontal="left" vertical="center"/>
      <protection locked="0"/>
    </xf>
    <xf numFmtId="0" fontId="6" fillId="8" borderId="2" xfId="1" applyFont="1" applyFill="1" applyBorder="1" applyAlignment="1" applyProtection="1">
      <alignment vertical="center" wrapText="1"/>
      <protection locked="0"/>
    </xf>
    <xf numFmtId="0" fontId="6" fillId="8" borderId="2" xfId="1" applyFont="1" applyFill="1" applyBorder="1" applyAlignment="1" applyProtection="1">
      <alignment vertical="center" wrapText="1"/>
    </xf>
    <xf numFmtId="177" fontId="5" fillId="8" borderId="2" xfId="1" applyNumberFormat="1" applyFont="1" applyFill="1" applyBorder="1" applyProtection="1">
      <alignment vertical="center"/>
    </xf>
    <xf numFmtId="0" fontId="6" fillId="4" borderId="2" xfId="1" applyFont="1" applyFill="1" applyBorder="1" applyAlignment="1" applyProtection="1">
      <alignment vertical="center" wrapText="1"/>
      <protection locked="0"/>
    </xf>
    <xf numFmtId="0" fontId="6" fillId="4" borderId="2" xfId="1" applyFont="1" applyFill="1" applyBorder="1" applyAlignment="1" applyProtection="1">
      <alignment vertical="center" wrapText="1"/>
    </xf>
    <xf numFmtId="0" fontId="9" fillId="0" borderId="2" xfId="1" applyFont="1" applyFill="1" applyBorder="1" applyAlignment="1" applyProtection="1">
      <alignment vertical="center" wrapText="1"/>
    </xf>
    <xf numFmtId="177" fontId="1" fillId="0" borderId="2" xfId="1" applyNumberFormat="1" applyBorder="1" applyProtection="1">
      <alignment vertical="center"/>
    </xf>
    <xf numFmtId="0" fontId="13" fillId="0" borderId="2" xfId="4" applyFont="1" applyBorder="1" applyAlignment="1" applyProtection="1">
      <alignment vertical="center"/>
    </xf>
    <xf numFmtId="41" fontId="0" fillId="0" borderId="2" xfId="5" applyFont="1" applyBorder="1" applyProtection="1">
      <alignment vertical="center"/>
      <protection locked="0"/>
    </xf>
    <xf numFmtId="177" fontId="20" fillId="0" borderId="2" xfId="0" applyNumberFormat="1" applyFont="1" applyFill="1" applyBorder="1" applyProtection="1">
      <alignment vertical="center"/>
      <protection locked="0"/>
    </xf>
    <xf numFmtId="176" fontId="0" fillId="0" borderId="7" xfId="5" applyNumberFormat="1" applyFont="1" applyBorder="1" applyProtection="1">
      <alignment vertical="center"/>
      <protection locked="0"/>
    </xf>
    <xf numFmtId="176" fontId="0" fillId="0" borderId="2" xfId="5" applyNumberFormat="1" applyFont="1" applyBorder="1" applyProtection="1">
      <alignment vertical="center"/>
      <protection locked="0"/>
    </xf>
    <xf numFmtId="177" fontId="0" fillId="0" borderId="2" xfId="0" applyNumberFormat="1" applyBorder="1" applyProtection="1">
      <alignment vertical="center"/>
      <protection locked="0"/>
    </xf>
    <xf numFmtId="41" fontId="20" fillId="0" borderId="14" xfId="3" applyNumberFormat="1" applyFont="1" applyBorder="1" applyAlignment="1" applyProtection="1">
      <alignment horizontal="right" vertical="center" wrapText="1"/>
      <protection locked="0"/>
    </xf>
    <xf numFmtId="177" fontId="0" fillId="4" borderId="2" xfId="0" applyNumberFormat="1" applyFill="1" applyBorder="1" applyProtection="1">
      <alignment vertical="center"/>
      <protection locked="0"/>
    </xf>
    <xf numFmtId="176" fontId="6" fillId="2" borderId="2" xfId="2" applyNumberFormat="1" applyFont="1" applyFill="1" applyBorder="1" applyAlignment="1" applyProtection="1">
      <alignment horizontal="center" vertical="center" wrapText="1"/>
      <protection locked="0"/>
    </xf>
    <xf numFmtId="0" fontId="6" fillId="2" borderId="2" xfId="1" applyFont="1" applyFill="1" applyBorder="1" applyAlignment="1" applyProtection="1">
      <alignment horizontal="center" vertical="center" wrapText="1"/>
      <protection locked="0"/>
    </xf>
    <xf numFmtId="0" fontId="6" fillId="3" borderId="2" xfId="1" applyFont="1" applyFill="1" applyBorder="1" applyAlignment="1" applyProtection="1">
      <alignment horizontal="center" vertical="center" wrapText="1"/>
    </xf>
    <xf numFmtId="0" fontId="2" fillId="0" borderId="0" xfId="1" applyFont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left" vertical="center"/>
      <protection locked="0"/>
    </xf>
    <xf numFmtId="0" fontId="5" fillId="0" borderId="1" xfId="1" applyFont="1" applyBorder="1" applyAlignment="1" applyProtection="1">
      <alignment horizontal="left" vertical="center"/>
      <protection locked="0"/>
    </xf>
    <xf numFmtId="0" fontId="13" fillId="0" borderId="2" xfId="4" applyFont="1" applyBorder="1" applyAlignment="1" applyProtection="1">
      <alignment horizontal="left" vertical="center"/>
    </xf>
    <xf numFmtId="0" fontId="6" fillId="4" borderId="2" xfId="1" applyFont="1" applyFill="1" applyBorder="1" applyAlignment="1" applyProtection="1">
      <alignment horizontal="center" vertical="center" wrapText="1"/>
    </xf>
    <xf numFmtId="0" fontId="8" fillId="5" borderId="3" xfId="1" applyFont="1" applyFill="1" applyBorder="1" applyAlignment="1" applyProtection="1">
      <alignment horizontal="center" vertical="center" wrapText="1"/>
    </xf>
    <xf numFmtId="0" fontId="8" fillId="5" borderId="4" xfId="1" applyFont="1" applyFill="1" applyBorder="1" applyAlignment="1" applyProtection="1">
      <alignment horizontal="center" vertical="center" wrapText="1"/>
    </xf>
    <xf numFmtId="0" fontId="8" fillId="5" borderId="13" xfId="1" applyFont="1" applyFill="1" applyBorder="1" applyAlignment="1" applyProtection="1">
      <alignment horizontal="center" vertical="center" wrapText="1"/>
    </xf>
    <xf numFmtId="0" fontId="6" fillId="6" borderId="2" xfId="1" applyFont="1" applyFill="1" applyBorder="1" applyAlignment="1" applyProtection="1">
      <alignment horizontal="left" vertical="center" wrapText="1"/>
    </xf>
    <xf numFmtId="0" fontId="1" fillId="0" borderId="2" xfId="1" applyBorder="1" applyAlignment="1" applyProtection="1">
      <alignment horizontal="left" vertical="center"/>
    </xf>
    <xf numFmtId="0" fontId="9" fillId="8" borderId="5" xfId="1" applyFont="1" applyFill="1" applyBorder="1" applyAlignment="1" applyProtection="1">
      <alignment horizontal="left" vertical="center" wrapText="1"/>
    </xf>
    <xf numFmtId="0" fontId="9" fillId="8" borderId="6" xfId="1" applyFont="1" applyFill="1" applyBorder="1" applyAlignment="1" applyProtection="1">
      <alignment horizontal="left" vertical="center" wrapText="1"/>
    </xf>
    <xf numFmtId="0" fontId="9" fillId="8" borderId="7" xfId="1" applyFont="1" applyFill="1" applyBorder="1" applyAlignment="1" applyProtection="1">
      <alignment horizontal="left" vertical="center" wrapText="1"/>
    </xf>
    <xf numFmtId="0" fontId="9" fillId="0" borderId="8" xfId="1" applyFont="1" applyBorder="1" applyAlignment="1" applyProtection="1">
      <alignment horizontal="center" vertical="center" wrapText="1"/>
    </xf>
    <xf numFmtId="0" fontId="9" fillId="0" borderId="9" xfId="1" applyFont="1" applyBorder="1" applyAlignment="1" applyProtection="1">
      <alignment horizontal="center" vertical="center" wrapText="1"/>
    </xf>
    <xf numFmtId="0" fontId="9" fillId="0" borderId="2" xfId="1" applyFont="1" applyFill="1" applyBorder="1" applyAlignment="1" applyProtection="1">
      <alignment horizontal="left" vertical="center" wrapText="1"/>
    </xf>
    <xf numFmtId="0" fontId="9" fillId="0" borderId="10" xfId="1" applyFont="1" applyBorder="1" applyAlignment="1" applyProtection="1">
      <alignment horizontal="center" vertical="center" wrapText="1"/>
    </xf>
    <xf numFmtId="0" fontId="9" fillId="0" borderId="8" xfId="1" applyFont="1" applyFill="1" applyBorder="1" applyAlignment="1" applyProtection="1">
      <alignment horizontal="center" vertical="center" wrapText="1"/>
    </xf>
    <xf numFmtId="0" fontId="9" fillId="0" borderId="10" xfId="1" applyFont="1" applyFill="1" applyBorder="1" applyAlignment="1" applyProtection="1">
      <alignment horizontal="center" vertical="center" wrapText="1"/>
    </xf>
    <xf numFmtId="0" fontId="9" fillId="0" borderId="9" xfId="1" applyFont="1" applyFill="1" applyBorder="1" applyAlignment="1" applyProtection="1">
      <alignment horizontal="center" vertical="center" wrapText="1"/>
    </xf>
    <xf numFmtId="0" fontId="9" fillId="6" borderId="5" xfId="1" applyFont="1" applyFill="1" applyBorder="1" applyAlignment="1" applyProtection="1">
      <alignment horizontal="center" vertical="center" wrapText="1"/>
    </xf>
    <xf numFmtId="0" fontId="9" fillId="6" borderId="6" xfId="1" applyFont="1" applyFill="1" applyBorder="1" applyAlignment="1" applyProtection="1">
      <alignment horizontal="center" vertical="center" wrapText="1"/>
    </xf>
    <xf numFmtId="0" fontId="9" fillId="6" borderId="7" xfId="1" applyFont="1" applyFill="1" applyBorder="1" applyAlignment="1" applyProtection="1">
      <alignment horizontal="center" vertical="center" wrapText="1"/>
    </xf>
    <xf numFmtId="0" fontId="9" fillId="5" borderId="8" xfId="1" applyFont="1" applyFill="1" applyBorder="1" applyAlignment="1" applyProtection="1">
      <alignment horizontal="center" vertical="center" wrapText="1"/>
    </xf>
    <xf numFmtId="0" fontId="9" fillId="5" borderId="10" xfId="1" applyFont="1" applyFill="1" applyBorder="1" applyAlignment="1" applyProtection="1">
      <alignment horizontal="center" vertical="center" wrapText="1"/>
    </xf>
    <xf numFmtId="0" fontId="9" fillId="5" borderId="9" xfId="1" applyFont="1" applyFill="1" applyBorder="1" applyAlignment="1" applyProtection="1">
      <alignment horizontal="center" vertical="center" wrapText="1"/>
    </xf>
    <xf numFmtId="0" fontId="14" fillId="0" borderId="2" xfId="4" applyFont="1" applyBorder="1" applyAlignment="1" applyProtection="1">
      <alignment horizontal="left" vertical="center"/>
    </xf>
    <xf numFmtId="0" fontId="9" fillId="8" borderId="11" xfId="1" applyFont="1" applyFill="1" applyBorder="1" applyAlignment="1" applyProtection="1">
      <alignment horizontal="left" vertical="center" wrapText="1"/>
    </xf>
    <xf numFmtId="0" fontId="9" fillId="8" borderId="12" xfId="1" applyFont="1" applyFill="1" applyBorder="1" applyAlignment="1" applyProtection="1">
      <alignment horizontal="left" vertical="center" wrapText="1"/>
    </xf>
    <xf numFmtId="0" fontId="9" fillId="8" borderId="3" xfId="1" applyFont="1" applyFill="1" applyBorder="1" applyAlignment="1" applyProtection="1">
      <alignment horizontal="left" vertical="center" wrapText="1"/>
    </xf>
    <xf numFmtId="0" fontId="9" fillId="6" borderId="5" xfId="1" applyFont="1" applyFill="1" applyBorder="1" applyAlignment="1" applyProtection="1">
      <alignment horizontal="left" vertical="center" wrapText="1"/>
    </xf>
    <xf numFmtId="0" fontId="9" fillId="6" borderId="6" xfId="1" applyFont="1" applyFill="1" applyBorder="1" applyAlignment="1" applyProtection="1">
      <alignment horizontal="left" vertical="center" wrapText="1"/>
    </xf>
    <xf numFmtId="0" fontId="9" fillId="6" borderId="7" xfId="1" applyFont="1" applyFill="1" applyBorder="1" applyAlignment="1" applyProtection="1">
      <alignment horizontal="left" vertical="center" wrapText="1"/>
    </xf>
    <xf numFmtId="0" fontId="9" fillId="8" borderId="5" xfId="1" applyFont="1" applyFill="1" applyBorder="1" applyAlignment="1" applyProtection="1">
      <alignment vertical="center" wrapText="1"/>
    </xf>
    <xf numFmtId="0" fontId="9" fillId="8" borderId="6" xfId="1" applyFont="1" applyFill="1" applyBorder="1" applyAlignment="1" applyProtection="1">
      <alignment vertical="center" wrapText="1"/>
    </xf>
    <xf numFmtId="0" fontId="9" fillId="8" borderId="7" xfId="1" applyFont="1" applyFill="1" applyBorder="1" applyAlignment="1" applyProtection="1">
      <alignment vertical="center" wrapText="1"/>
    </xf>
    <xf numFmtId="0" fontId="14" fillId="0" borderId="2" xfId="4" applyFont="1" applyBorder="1" applyAlignment="1" applyProtection="1">
      <alignment vertical="center"/>
    </xf>
    <xf numFmtId="0" fontId="9" fillId="0" borderId="2" xfId="1" applyFont="1" applyFill="1" applyBorder="1" applyAlignment="1" applyProtection="1">
      <alignment vertical="center" wrapText="1"/>
    </xf>
    <xf numFmtId="0" fontId="9" fillId="8" borderId="11" xfId="1" applyFont="1" applyFill="1" applyBorder="1" applyAlignment="1" applyProtection="1">
      <alignment vertical="center" wrapText="1"/>
    </xf>
    <xf numFmtId="0" fontId="9" fillId="8" borderId="12" xfId="1" applyFont="1" applyFill="1" applyBorder="1" applyAlignment="1" applyProtection="1">
      <alignment vertical="center" wrapText="1"/>
    </xf>
    <xf numFmtId="0" fontId="9" fillId="8" borderId="3" xfId="1" applyFont="1" applyFill="1" applyBorder="1" applyAlignment="1" applyProtection="1">
      <alignment vertical="center" wrapText="1"/>
    </xf>
    <xf numFmtId="0" fontId="1" fillId="0" borderId="10" xfId="1" applyBorder="1" applyAlignment="1" applyProtection="1">
      <alignment horizontal="center" vertical="center"/>
    </xf>
    <xf numFmtId="0" fontId="1" fillId="0" borderId="9" xfId="1" applyBorder="1" applyAlignment="1" applyProtection="1">
      <alignment horizontal="center" vertical="center"/>
    </xf>
    <xf numFmtId="0" fontId="6" fillId="4" borderId="2" xfId="1" applyFont="1" applyFill="1" applyBorder="1" applyAlignment="1" applyProtection="1">
      <alignment vertical="center" wrapText="1"/>
    </xf>
    <xf numFmtId="0" fontId="1" fillId="0" borderId="8" xfId="1" applyBorder="1" applyAlignment="1" applyProtection="1">
      <alignment vertical="center"/>
    </xf>
    <xf numFmtId="0" fontId="1" fillId="0" borderId="9" xfId="1" applyBorder="1" applyAlignment="1" applyProtection="1">
      <alignment vertical="center"/>
    </xf>
    <xf numFmtId="0" fontId="9" fillId="0" borderId="2" xfId="1" applyFont="1" applyBorder="1" applyAlignment="1" applyProtection="1">
      <alignment vertical="center" wrapText="1"/>
    </xf>
    <xf numFmtId="0" fontId="13" fillId="0" borderId="2" xfId="4" applyFont="1" applyFill="1" applyBorder="1" applyAlignment="1" applyProtection="1">
      <alignment vertical="center"/>
    </xf>
    <xf numFmtId="0" fontId="9" fillId="0" borderId="8" xfId="1" applyFont="1" applyFill="1" applyBorder="1" applyAlignment="1" applyProtection="1">
      <alignment horizontal="center" vertical="center" wrapText="1"/>
      <protection locked="0"/>
    </xf>
    <xf numFmtId="0" fontId="9" fillId="0" borderId="10" xfId="1" applyFont="1" applyFill="1" applyBorder="1" applyAlignment="1" applyProtection="1">
      <alignment horizontal="center" vertical="center" wrapText="1"/>
      <protection locked="0"/>
    </xf>
    <xf numFmtId="0" fontId="9" fillId="0" borderId="9" xfId="1" applyFont="1" applyFill="1" applyBorder="1" applyAlignment="1" applyProtection="1">
      <alignment horizontal="center" vertical="center" wrapText="1"/>
      <protection locked="0"/>
    </xf>
  </cellXfs>
  <cellStyles count="6">
    <cellStyle name="쉼표 [0]" xfId="5" builtinId="6"/>
    <cellStyle name="표준" xfId="0" builtinId="0"/>
    <cellStyle name="표준 11" xfId="3"/>
    <cellStyle name="표준 2" xfId="1"/>
    <cellStyle name="표준 2 2" xfId="2"/>
    <cellStyle name="표준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2&#45380;%206&#50900;%20&#49464;&#50808;&#49688;&#51077;%20&#51669;&#49688;&#49892;&#51201;%20&#48372;&#44256;-&#51089;&#50629;&#5085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022&#45380;%202&#50900;%20&#49464;&#50808;&#49688;&#51077;%20&#51669;&#49688;&#49892;&#51201;%20&#48372;&#44256;-&#51089;&#50629;&#50857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21%20&#49464;&#50808;&#49688;&#51077;%20&#51452;&#50836;&#50629;&#47924;/&#51669;&#49688;&#49892;&#51201;&#48372;&#44256;/&#46020;&#52397;(&#50900;&#48372;)/2021&#45380;%202&#50900;%20&#49464;&#50808;&#49688;&#51077;%20&#51669;&#49688;&#49892;&#51201;%20&#48372;&#44256;-&#51089;&#50629;&#50857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2022&#45380;%208&#50900;%20&#49464;&#50808;&#49688;&#51077;%20&#51669;&#49688;&#49892;&#51201;%20&#48372;&#44256;-&#51089;&#50629;&#5085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월보"/>
      <sheetName val="과태료"/>
      <sheetName val="월보작업용"/>
      <sheetName val="과태료작업용"/>
      <sheetName val="검산"/>
      <sheetName val="징수보고서(지난년도제외)"/>
      <sheetName val="징수보고서(과목)"/>
      <sheetName val="현년도과태료"/>
      <sheetName val="지난년도과목"/>
      <sheetName val="구분"/>
      <sheetName val="기타특별회계"/>
      <sheetName val="행정안전부(일반회계)"/>
      <sheetName val="행정안전부(특별회계)"/>
    </sheetNames>
    <sheetDataSet>
      <sheetData sheetId="0"/>
      <sheetData sheetId="1"/>
      <sheetData sheetId="2">
        <row r="8">
          <cell r="E8">
            <v>21897390</v>
          </cell>
        </row>
        <row r="32">
          <cell r="I32">
            <v>0</v>
          </cell>
        </row>
        <row r="47">
          <cell r="I47">
            <v>0</v>
          </cell>
        </row>
        <row r="55">
          <cell r="L55">
            <v>666500</v>
          </cell>
          <cell r="N55">
            <v>666500</v>
          </cell>
        </row>
      </sheetData>
      <sheetData sheetId="3">
        <row r="6">
          <cell r="C6">
            <v>42514860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월보"/>
      <sheetName val="과태료"/>
      <sheetName val="월보작업용"/>
      <sheetName val="과태료작업용"/>
      <sheetName val="검산"/>
      <sheetName val="징수보고서(지난년도제외)"/>
      <sheetName val="징수보고서(과목)"/>
      <sheetName val="현년도과태료"/>
      <sheetName val="지난년도과목"/>
      <sheetName val="구분"/>
      <sheetName val="기타특별회계"/>
      <sheetName val="행정안전부(일반회계)"/>
      <sheetName val="행정안전부(특별회계)"/>
    </sheetNames>
    <sheetDataSet>
      <sheetData sheetId="0"/>
      <sheetData sheetId="1"/>
      <sheetData sheetId="2">
        <row r="63">
          <cell r="I63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월보"/>
      <sheetName val="과태료"/>
      <sheetName val="월보작업용"/>
      <sheetName val="과태료작업용"/>
      <sheetName val="검산"/>
      <sheetName val="징수보고서(지난년도제외)"/>
      <sheetName val="징수보고서(과목)"/>
      <sheetName val="현년도과태료"/>
      <sheetName val="지난년도과목"/>
      <sheetName val="구분"/>
      <sheetName val="기타특별회계"/>
      <sheetName val="행정안전부(일반회계)"/>
      <sheetName val="행정안전부(특별회계)"/>
    </sheetNames>
    <sheetDataSet>
      <sheetData sheetId="0" refreshError="1"/>
      <sheetData sheetId="1" refreshError="1"/>
      <sheetData sheetId="2">
        <row r="4">
          <cell r="F4">
            <v>23182195673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월보"/>
      <sheetName val="과태료"/>
      <sheetName val="월보작업용"/>
      <sheetName val="과태료작업용"/>
      <sheetName val="검산"/>
      <sheetName val="징수보고서(지난년도제외)"/>
      <sheetName val="징수보고서(과목)"/>
      <sheetName val="현년도과태료"/>
      <sheetName val="지난년도과목"/>
      <sheetName val="구분"/>
      <sheetName val="기타특별회계"/>
      <sheetName val="행정안전부(일반회계)"/>
      <sheetName val="행정안전부(특별회계)"/>
    </sheetNames>
    <sheetDataSet>
      <sheetData sheetId="0"/>
      <sheetData sheetId="1"/>
      <sheetData sheetId="2">
        <row r="49">
          <cell r="E49">
            <v>926280</v>
          </cell>
          <cell r="F49">
            <v>1047680</v>
          </cell>
          <cell r="G49">
            <v>926280</v>
          </cell>
          <cell r="H49">
            <v>1047680</v>
          </cell>
          <cell r="I49">
            <v>0</v>
          </cell>
        </row>
        <row r="51">
          <cell r="E51">
            <v>422209000</v>
          </cell>
          <cell r="F51">
            <v>422209000</v>
          </cell>
          <cell r="G51">
            <v>0</v>
          </cell>
          <cell r="H51">
            <v>0</v>
          </cell>
          <cell r="I51">
            <v>0</v>
          </cell>
        </row>
        <row r="52">
          <cell r="E52">
            <v>-93341160</v>
          </cell>
          <cell r="F52">
            <v>6019416280</v>
          </cell>
          <cell r="G52">
            <v>279531150</v>
          </cell>
          <cell r="H52">
            <v>797104280</v>
          </cell>
          <cell r="I52">
            <v>0</v>
          </cell>
        </row>
        <row r="53">
          <cell r="E53">
            <v>2193999920</v>
          </cell>
          <cell r="F53">
            <v>6775214760</v>
          </cell>
          <cell r="G53">
            <v>2193999920</v>
          </cell>
          <cell r="H53">
            <v>6775214760</v>
          </cell>
          <cell r="I53">
            <v>0</v>
          </cell>
        </row>
        <row r="54">
          <cell r="E54">
            <v>466580</v>
          </cell>
          <cell r="F54">
            <v>14841180</v>
          </cell>
          <cell r="G54">
            <v>748440</v>
          </cell>
          <cell r="H54">
            <v>14797300</v>
          </cell>
          <cell r="I54">
            <v>0</v>
          </cell>
        </row>
        <row r="55">
          <cell r="E55">
            <v>1001917851</v>
          </cell>
          <cell r="F55">
            <v>5904594796</v>
          </cell>
          <cell r="G55">
            <v>692328191</v>
          </cell>
          <cell r="H55">
            <v>5482642966</v>
          </cell>
          <cell r="I55">
            <v>0</v>
          </cell>
        </row>
      </sheetData>
      <sheetData sheetId="3">
        <row r="6">
          <cell r="C6">
            <v>51354130</v>
          </cell>
          <cell r="D6">
            <v>372942640</v>
          </cell>
          <cell r="E6">
            <v>19801430</v>
          </cell>
          <cell r="F6">
            <v>113003320</v>
          </cell>
          <cell r="G6">
            <v>1273610</v>
          </cell>
          <cell r="I6">
            <v>12905010</v>
          </cell>
          <cell r="J6">
            <v>3599195950</v>
          </cell>
          <cell r="K6">
            <v>30607280</v>
          </cell>
          <cell r="L6">
            <v>350775230</v>
          </cell>
          <cell r="M6">
            <v>311655020</v>
          </cell>
        </row>
        <row r="7">
          <cell r="C7">
            <v>18952920</v>
          </cell>
          <cell r="D7">
            <v>169677400</v>
          </cell>
          <cell r="E7">
            <v>14948660</v>
          </cell>
          <cell r="F7">
            <v>90548220</v>
          </cell>
          <cell r="G7">
            <v>1264800</v>
          </cell>
          <cell r="I7">
            <v>3573160</v>
          </cell>
          <cell r="J7">
            <v>993695310</v>
          </cell>
          <cell r="K7">
            <v>9586430</v>
          </cell>
          <cell r="L7">
            <v>136635150</v>
          </cell>
          <cell r="M7">
            <v>88086160</v>
          </cell>
        </row>
        <row r="8">
          <cell r="C8">
            <v>282478860</v>
          </cell>
          <cell r="D8">
            <v>1799230040</v>
          </cell>
          <cell r="E8">
            <v>235617060</v>
          </cell>
          <cell r="F8">
            <v>1477450900</v>
          </cell>
          <cell r="G8">
            <v>0</v>
          </cell>
          <cell r="I8">
            <v>7286620</v>
          </cell>
          <cell r="J8">
            <v>2078046510</v>
          </cell>
          <cell r="K8">
            <v>33216780</v>
          </cell>
          <cell r="L8">
            <v>403328300</v>
          </cell>
          <cell r="M8">
            <v>75793070</v>
          </cell>
        </row>
        <row r="9">
          <cell r="I9">
            <v>0</v>
          </cell>
          <cell r="J9">
            <v>5246000</v>
          </cell>
          <cell r="K9">
            <v>0</v>
          </cell>
          <cell r="L9">
            <v>1031000</v>
          </cell>
          <cell r="M9">
            <v>0</v>
          </cell>
        </row>
        <row r="10">
          <cell r="C10">
            <v>5544700</v>
          </cell>
          <cell r="D10">
            <v>57883000</v>
          </cell>
          <cell r="E10">
            <v>4825400</v>
          </cell>
          <cell r="F10">
            <v>43444740</v>
          </cell>
          <cell r="I10">
            <v>420980</v>
          </cell>
          <cell r="J10">
            <v>61212270</v>
          </cell>
          <cell r="K10">
            <v>641780</v>
          </cell>
          <cell r="L10">
            <v>4651070</v>
          </cell>
          <cell r="M10">
            <v>3149700</v>
          </cell>
        </row>
        <row r="11">
          <cell r="C11">
            <v>149810430</v>
          </cell>
          <cell r="D11">
            <v>882609250</v>
          </cell>
          <cell r="E11">
            <v>88513100</v>
          </cell>
          <cell r="F11">
            <v>509816740</v>
          </cell>
          <cell r="G11">
            <v>0</v>
          </cell>
          <cell r="I11">
            <v>6863020</v>
          </cell>
          <cell r="J11">
            <v>1025855620</v>
          </cell>
          <cell r="K11">
            <v>5356650</v>
          </cell>
          <cell r="L11">
            <v>151481440</v>
          </cell>
          <cell r="M11">
            <v>48921240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tabSelected="1" zoomScale="85" zoomScaleNormal="85" workbookViewId="0">
      <selection sqref="A1:Q1"/>
    </sheetView>
  </sheetViews>
  <sheetFormatPr defaultRowHeight="16.5" x14ac:dyDescent="0.3"/>
  <cols>
    <col min="1" max="1" width="11.625" style="1" customWidth="1"/>
    <col min="2" max="2" width="19.75" style="1" customWidth="1"/>
    <col min="3" max="3" width="13.125" style="1" customWidth="1"/>
    <col min="4" max="4" width="2" style="1" customWidth="1"/>
    <col min="5" max="5" width="28.125" style="1" customWidth="1"/>
    <col min="6" max="9" width="15.625" style="3" bestFit="1" customWidth="1"/>
    <col min="10" max="10" width="13.125" style="3" customWidth="1"/>
    <col min="11" max="11" width="15.625" style="3" bestFit="1" customWidth="1"/>
    <col min="12" max="17" width="11.625" style="3" customWidth="1"/>
    <col min="18" max="16384" width="9" style="1"/>
  </cols>
  <sheetData>
    <row r="1" spans="1:17" ht="26.25" x14ac:dyDescent="0.3">
      <c r="A1" s="40" t="s">
        <v>111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26.25" x14ac:dyDescent="0.3">
      <c r="A2" s="41" t="s">
        <v>0</v>
      </c>
      <c r="B2" s="41"/>
      <c r="C2" s="41"/>
      <c r="D2" s="41"/>
      <c r="E2" s="4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3">
      <c r="A3" s="42" t="s">
        <v>110</v>
      </c>
      <c r="B3" s="42"/>
      <c r="C3" s="42"/>
      <c r="D3" s="42"/>
      <c r="E3" s="42"/>
      <c r="M3" s="4"/>
      <c r="N3" s="4"/>
      <c r="O3" s="4"/>
      <c r="P3" s="4"/>
      <c r="Q3" s="5" t="s">
        <v>1</v>
      </c>
    </row>
    <row r="4" spans="1:17" ht="15" customHeight="1" x14ac:dyDescent="0.3">
      <c r="A4" s="38" t="s">
        <v>2</v>
      </c>
      <c r="B4" s="38"/>
      <c r="C4" s="38"/>
      <c r="D4" s="38"/>
      <c r="E4" s="38"/>
      <c r="F4" s="38" t="s">
        <v>3</v>
      </c>
      <c r="G4" s="38"/>
      <c r="H4" s="38"/>
      <c r="I4" s="38"/>
      <c r="J4" s="38"/>
      <c r="K4" s="38"/>
      <c r="L4" s="38" t="s">
        <v>4</v>
      </c>
      <c r="M4" s="38"/>
      <c r="N4" s="38"/>
      <c r="O4" s="38"/>
      <c r="P4" s="38"/>
      <c r="Q4" s="38"/>
    </row>
    <row r="5" spans="1:17" ht="26.25" customHeight="1" x14ac:dyDescent="0.3">
      <c r="A5" s="38"/>
      <c r="B5" s="38"/>
      <c r="C5" s="38"/>
      <c r="D5" s="38"/>
      <c r="E5" s="38"/>
      <c r="F5" s="37" t="s">
        <v>5</v>
      </c>
      <c r="G5" s="37"/>
      <c r="H5" s="37" t="s">
        <v>6</v>
      </c>
      <c r="I5" s="37"/>
      <c r="J5" s="37" t="s">
        <v>7</v>
      </c>
      <c r="K5" s="37" t="s">
        <v>8</v>
      </c>
      <c r="L5" s="37" t="s">
        <v>9</v>
      </c>
      <c r="M5" s="37"/>
      <c r="N5" s="37" t="s">
        <v>10</v>
      </c>
      <c r="O5" s="37"/>
      <c r="P5" s="37" t="s">
        <v>11</v>
      </c>
      <c r="Q5" s="37" t="s">
        <v>12</v>
      </c>
    </row>
    <row r="6" spans="1:17" ht="15" customHeight="1" x14ac:dyDescent="0.3">
      <c r="A6" s="6" t="s">
        <v>13</v>
      </c>
      <c r="B6" s="6" t="s">
        <v>14</v>
      </c>
      <c r="C6" s="6" t="s">
        <v>15</v>
      </c>
      <c r="D6" s="38" t="s">
        <v>16</v>
      </c>
      <c r="E6" s="38"/>
      <c r="F6" s="7" t="s">
        <v>17</v>
      </c>
      <c r="G6" s="7" t="s">
        <v>18</v>
      </c>
      <c r="H6" s="7" t="s">
        <v>17</v>
      </c>
      <c r="I6" s="7" t="s">
        <v>19</v>
      </c>
      <c r="J6" s="37"/>
      <c r="K6" s="37"/>
      <c r="L6" s="7" t="s">
        <v>20</v>
      </c>
      <c r="M6" s="7" t="s">
        <v>21</v>
      </c>
      <c r="N6" s="7" t="s">
        <v>20</v>
      </c>
      <c r="O6" s="7" t="s">
        <v>22</v>
      </c>
      <c r="P6" s="37"/>
      <c r="Q6" s="37"/>
    </row>
    <row r="7" spans="1:17" ht="16.5" customHeight="1" x14ac:dyDescent="0.3">
      <c r="A7" s="39" t="s">
        <v>23</v>
      </c>
      <c r="B7" s="39"/>
      <c r="C7" s="39"/>
      <c r="D7" s="39"/>
      <c r="E7" s="39"/>
      <c r="F7" s="8">
        <f t="shared" ref="F7:Q7" si="0">F8+F79</f>
        <v>7596032031</v>
      </c>
      <c r="G7" s="8">
        <f t="shared" si="0"/>
        <v>79178233484</v>
      </c>
      <c r="H7" s="8">
        <f t="shared" si="0"/>
        <v>11907505661</v>
      </c>
      <c r="I7" s="8">
        <f t="shared" si="0"/>
        <v>61353574138</v>
      </c>
      <c r="J7" s="8">
        <f t="shared" si="0"/>
        <v>573785390</v>
      </c>
      <c r="K7" s="8">
        <f t="shared" si="0"/>
        <v>17250873956</v>
      </c>
      <c r="L7" s="8">
        <f t="shared" si="0"/>
        <v>-111910</v>
      </c>
      <c r="M7" s="8">
        <f t="shared" si="0"/>
        <v>153612440</v>
      </c>
      <c r="N7" s="8">
        <f t="shared" si="0"/>
        <v>34381960</v>
      </c>
      <c r="O7" s="8">
        <f t="shared" si="0"/>
        <v>153891620</v>
      </c>
      <c r="P7" s="8">
        <f t="shared" si="0"/>
        <v>0</v>
      </c>
      <c r="Q7" s="8">
        <f t="shared" si="0"/>
        <v>-279180</v>
      </c>
    </row>
    <row r="8" spans="1:17" ht="16.5" customHeight="1" x14ac:dyDescent="0.3">
      <c r="A8" s="44" t="s">
        <v>24</v>
      </c>
      <c r="B8" s="44"/>
      <c r="C8" s="44"/>
      <c r="D8" s="44"/>
      <c r="E8" s="44"/>
      <c r="F8" s="9">
        <f t="shared" ref="F8:Q8" si="1">F9+F41+F65</f>
        <v>7447285271</v>
      </c>
      <c r="G8" s="9">
        <f t="shared" si="1"/>
        <v>59788362684</v>
      </c>
      <c r="H8" s="9">
        <f t="shared" si="1"/>
        <v>7433257761</v>
      </c>
      <c r="I8" s="9">
        <f t="shared" si="1"/>
        <v>41964038898</v>
      </c>
      <c r="J8" s="9">
        <f t="shared" si="1"/>
        <v>573785390</v>
      </c>
      <c r="K8" s="9">
        <f t="shared" si="1"/>
        <v>17250538396</v>
      </c>
      <c r="L8" s="9">
        <f t="shared" si="1"/>
        <v>-111910</v>
      </c>
      <c r="M8" s="9">
        <f t="shared" si="1"/>
        <v>153612440</v>
      </c>
      <c r="N8" s="9">
        <f t="shared" si="1"/>
        <v>34381960</v>
      </c>
      <c r="O8" s="9">
        <f t="shared" si="1"/>
        <v>153891620</v>
      </c>
      <c r="P8" s="9">
        <f t="shared" si="1"/>
        <v>0</v>
      </c>
      <c r="Q8" s="9">
        <f t="shared" si="1"/>
        <v>-279180</v>
      </c>
    </row>
    <row r="9" spans="1:17" ht="16.5" customHeight="1" x14ac:dyDescent="0.3">
      <c r="A9" s="45"/>
      <c r="B9" s="48" t="s">
        <v>25</v>
      </c>
      <c r="C9" s="48"/>
      <c r="D9" s="48"/>
      <c r="E9" s="48"/>
      <c r="F9" s="10">
        <f>F10+F13+F23+F29+F35+F37</f>
        <v>2866796310</v>
      </c>
      <c r="G9" s="10">
        <f t="shared" ref="G9:Q9" si="2">G10+G13+G23+G29+G35+G37</f>
        <v>19704615040</v>
      </c>
      <c r="H9" s="10">
        <f t="shared" si="2"/>
        <v>3349151180</v>
      </c>
      <c r="I9" s="10">
        <f t="shared" si="2"/>
        <v>19021771910</v>
      </c>
      <c r="J9" s="10">
        <f t="shared" si="2"/>
        <v>0</v>
      </c>
      <c r="K9" s="10">
        <f t="shared" si="2"/>
        <v>682843130</v>
      </c>
      <c r="L9" s="10">
        <f t="shared" si="2"/>
        <v>-111910</v>
      </c>
      <c r="M9" s="10">
        <f t="shared" si="2"/>
        <v>147788250</v>
      </c>
      <c r="N9" s="10">
        <f t="shared" si="2"/>
        <v>34381960</v>
      </c>
      <c r="O9" s="10">
        <f t="shared" si="2"/>
        <v>146740030</v>
      </c>
      <c r="P9" s="10">
        <f t="shared" si="2"/>
        <v>0</v>
      </c>
      <c r="Q9" s="10">
        <f t="shared" si="2"/>
        <v>1048220</v>
      </c>
    </row>
    <row r="10" spans="1:17" ht="16.5" customHeight="1" x14ac:dyDescent="0.3">
      <c r="A10" s="46"/>
      <c r="B10" s="49"/>
      <c r="C10" s="50" t="s">
        <v>26</v>
      </c>
      <c r="D10" s="51"/>
      <c r="E10" s="52"/>
      <c r="F10" s="11">
        <f>SUM(F11:F12)</f>
        <v>60236000</v>
      </c>
      <c r="G10" s="11">
        <f t="shared" ref="G10:Q10" si="3">SUM(G11:G12)</f>
        <v>848486880</v>
      </c>
      <c r="H10" s="11">
        <f t="shared" si="3"/>
        <v>26257070</v>
      </c>
      <c r="I10" s="11">
        <f t="shared" si="3"/>
        <v>765977040</v>
      </c>
      <c r="J10" s="11">
        <f t="shared" si="3"/>
        <v>0</v>
      </c>
      <c r="K10" s="11">
        <f t="shared" si="3"/>
        <v>82509840</v>
      </c>
      <c r="L10" s="11">
        <f t="shared" si="3"/>
        <v>0</v>
      </c>
      <c r="M10" s="11">
        <f t="shared" si="3"/>
        <v>2157740</v>
      </c>
      <c r="N10" s="11">
        <f t="shared" si="3"/>
        <v>0</v>
      </c>
      <c r="O10" s="11">
        <f t="shared" si="3"/>
        <v>2157740</v>
      </c>
      <c r="P10" s="11">
        <f t="shared" si="3"/>
        <v>0</v>
      </c>
      <c r="Q10" s="11">
        <f t="shared" si="3"/>
        <v>0</v>
      </c>
    </row>
    <row r="11" spans="1:17" ht="16.5" customHeight="1" x14ac:dyDescent="0.3">
      <c r="A11" s="46"/>
      <c r="B11" s="49"/>
      <c r="C11" s="53"/>
      <c r="D11" s="55" t="s">
        <v>27</v>
      </c>
      <c r="E11" s="55"/>
      <c r="F11" s="34">
        <v>3240</v>
      </c>
      <c r="G11" s="35">
        <v>221361250</v>
      </c>
      <c r="H11" s="35">
        <v>14260750</v>
      </c>
      <c r="I11" s="35">
        <v>218578930</v>
      </c>
      <c r="J11" s="35">
        <v>0</v>
      </c>
      <c r="K11" s="12">
        <f>G11-I11-J11</f>
        <v>2782320</v>
      </c>
      <c r="L11" s="34"/>
      <c r="M11" s="34"/>
      <c r="N11" s="34"/>
      <c r="O11" s="34"/>
      <c r="P11" s="34"/>
      <c r="Q11" s="12">
        <f>M11-O11-P11</f>
        <v>0</v>
      </c>
    </row>
    <row r="12" spans="1:17" x14ac:dyDescent="0.3">
      <c r="A12" s="46"/>
      <c r="B12" s="49"/>
      <c r="C12" s="54"/>
      <c r="D12" s="55" t="s">
        <v>28</v>
      </c>
      <c r="E12" s="55"/>
      <c r="F12" s="34">
        <v>60232760</v>
      </c>
      <c r="G12" s="34">
        <v>627125630</v>
      </c>
      <c r="H12" s="34">
        <v>11996320</v>
      </c>
      <c r="I12" s="34">
        <v>547398110</v>
      </c>
      <c r="J12" s="34">
        <v>0</v>
      </c>
      <c r="K12" s="12">
        <f>G12-I12-J12</f>
        <v>79727520</v>
      </c>
      <c r="L12" s="34">
        <v>0</v>
      </c>
      <c r="M12" s="34">
        <v>2157740</v>
      </c>
      <c r="N12" s="34">
        <v>0</v>
      </c>
      <c r="O12" s="34">
        <v>2157740</v>
      </c>
      <c r="P12" s="34">
        <v>0</v>
      </c>
      <c r="Q12" s="12">
        <f>M12-O12-P12</f>
        <v>0</v>
      </c>
    </row>
    <row r="13" spans="1:17" x14ac:dyDescent="0.3">
      <c r="A13" s="46"/>
      <c r="B13" s="49"/>
      <c r="C13" s="50" t="s">
        <v>29</v>
      </c>
      <c r="D13" s="51"/>
      <c r="E13" s="52"/>
      <c r="F13" s="14">
        <f>SUM(F14:F22)</f>
        <v>848101550</v>
      </c>
      <c r="G13" s="14">
        <f t="shared" ref="G13:Q13" si="4">SUM(G14:G22)</f>
        <v>5913579690</v>
      </c>
      <c r="H13" s="14">
        <f t="shared" si="4"/>
        <v>1331487690</v>
      </c>
      <c r="I13" s="14">
        <f t="shared" si="4"/>
        <v>5383063540</v>
      </c>
      <c r="J13" s="14">
        <f t="shared" si="4"/>
        <v>0</v>
      </c>
      <c r="K13" s="14">
        <f t="shared" si="4"/>
        <v>530516150</v>
      </c>
      <c r="L13" s="14">
        <f t="shared" si="4"/>
        <v>-111910</v>
      </c>
      <c r="M13" s="14">
        <f t="shared" si="4"/>
        <v>145307650</v>
      </c>
      <c r="N13" s="14">
        <f t="shared" si="4"/>
        <v>34381960</v>
      </c>
      <c r="O13" s="14">
        <f t="shared" si="4"/>
        <v>144259430</v>
      </c>
      <c r="P13" s="14">
        <f t="shared" si="4"/>
        <v>0</v>
      </c>
      <c r="Q13" s="14">
        <f t="shared" si="4"/>
        <v>1048220</v>
      </c>
    </row>
    <row r="14" spans="1:17" ht="16.5" customHeight="1" x14ac:dyDescent="0.3">
      <c r="A14" s="46"/>
      <c r="B14" s="49"/>
      <c r="C14" s="53"/>
      <c r="D14" s="43" t="s">
        <v>30</v>
      </c>
      <c r="E14" s="43"/>
      <c r="F14" s="34">
        <v>9544410</v>
      </c>
      <c r="G14" s="34">
        <v>1463651170</v>
      </c>
      <c r="H14" s="34">
        <v>661397890</v>
      </c>
      <c r="I14" s="34">
        <v>1389420380</v>
      </c>
      <c r="J14" s="34">
        <v>0</v>
      </c>
      <c r="K14" s="12">
        <f t="shared" ref="K14:K22" si="5">G14-I14-J14</f>
        <v>74230790</v>
      </c>
      <c r="L14" s="34">
        <v>-116920</v>
      </c>
      <c r="M14" s="34">
        <v>20782900</v>
      </c>
      <c r="N14" s="34">
        <v>4650850</v>
      </c>
      <c r="O14" s="34">
        <v>19755770</v>
      </c>
      <c r="P14" s="34">
        <v>0</v>
      </c>
      <c r="Q14" s="12">
        <f t="shared" ref="Q14:Q22" si="6">M14-O14-P14</f>
        <v>1027130</v>
      </c>
    </row>
    <row r="15" spans="1:17" x14ac:dyDescent="0.3">
      <c r="A15" s="46"/>
      <c r="B15" s="49"/>
      <c r="C15" s="56"/>
      <c r="D15" s="43" t="s">
        <v>31</v>
      </c>
      <c r="E15" s="43"/>
      <c r="F15" s="34">
        <v>236590</v>
      </c>
      <c r="G15" s="34">
        <v>211144440</v>
      </c>
      <c r="H15" s="34">
        <v>81676520</v>
      </c>
      <c r="I15" s="34">
        <v>207118790</v>
      </c>
      <c r="J15" s="34">
        <v>0</v>
      </c>
      <c r="K15" s="12">
        <f t="shared" si="5"/>
        <v>4025650</v>
      </c>
      <c r="L15" s="34">
        <v>5010</v>
      </c>
      <c r="M15" s="34">
        <v>124524750</v>
      </c>
      <c r="N15" s="34">
        <v>29731110</v>
      </c>
      <c r="O15" s="34">
        <v>124503660</v>
      </c>
      <c r="P15" s="34">
        <v>0</v>
      </c>
      <c r="Q15" s="12">
        <f t="shared" si="6"/>
        <v>21090</v>
      </c>
    </row>
    <row r="16" spans="1:17" x14ac:dyDescent="0.3">
      <c r="A16" s="46"/>
      <c r="B16" s="49"/>
      <c r="C16" s="56"/>
      <c r="D16" s="43" t="s">
        <v>32</v>
      </c>
      <c r="E16" s="43"/>
      <c r="F16" s="34"/>
      <c r="G16" s="34"/>
      <c r="H16" s="34"/>
      <c r="I16" s="34"/>
      <c r="J16" s="34"/>
      <c r="K16" s="12">
        <f t="shared" si="5"/>
        <v>0</v>
      </c>
      <c r="L16" s="13"/>
      <c r="M16" s="13"/>
      <c r="N16" s="13"/>
      <c r="O16" s="13"/>
      <c r="P16" s="13"/>
      <c r="Q16" s="12">
        <f t="shared" si="6"/>
        <v>0</v>
      </c>
    </row>
    <row r="17" spans="1:17" x14ac:dyDescent="0.3">
      <c r="A17" s="46"/>
      <c r="B17" s="49"/>
      <c r="C17" s="56"/>
      <c r="D17" s="43" t="s">
        <v>33</v>
      </c>
      <c r="E17" s="43"/>
      <c r="F17" s="34"/>
      <c r="G17" s="34"/>
      <c r="H17" s="34"/>
      <c r="I17" s="34"/>
      <c r="J17" s="34"/>
      <c r="K17" s="12">
        <f t="shared" si="5"/>
        <v>0</v>
      </c>
      <c r="L17" s="13"/>
      <c r="M17" s="13"/>
      <c r="N17" s="13"/>
      <c r="O17" s="13"/>
      <c r="P17" s="13"/>
      <c r="Q17" s="12">
        <f t="shared" si="6"/>
        <v>0</v>
      </c>
    </row>
    <row r="18" spans="1:17" x14ac:dyDescent="0.3">
      <c r="A18" s="46"/>
      <c r="B18" s="49"/>
      <c r="C18" s="56"/>
      <c r="D18" s="43" t="s">
        <v>34</v>
      </c>
      <c r="E18" s="43"/>
      <c r="F18" s="34">
        <v>485870</v>
      </c>
      <c r="G18" s="34">
        <v>950105120</v>
      </c>
      <c r="H18" s="34">
        <v>114736810</v>
      </c>
      <c r="I18" s="34">
        <v>899733140</v>
      </c>
      <c r="J18" s="34">
        <v>0</v>
      </c>
      <c r="K18" s="12">
        <f t="shared" si="5"/>
        <v>50371980</v>
      </c>
      <c r="L18" s="13"/>
      <c r="M18" s="13"/>
      <c r="N18" s="13"/>
      <c r="O18" s="13"/>
      <c r="P18" s="13"/>
      <c r="Q18" s="12">
        <f t="shared" si="6"/>
        <v>0</v>
      </c>
    </row>
    <row r="19" spans="1:17" x14ac:dyDescent="0.3">
      <c r="A19" s="46"/>
      <c r="B19" s="49"/>
      <c r="C19" s="56"/>
      <c r="D19" s="43" t="s">
        <v>35</v>
      </c>
      <c r="E19" s="43"/>
      <c r="F19" s="34">
        <v>2130</v>
      </c>
      <c r="G19" s="34">
        <v>9443340</v>
      </c>
      <c r="H19" s="34">
        <v>297710</v>
      </c>
      <c r="I19" s="34">
        <v>9443340</v>
      </c>
      <c r="J19" s="34">
        <v>0</v>
      </c>
      <c r="K19" s="12">
        <f t="shared" si="5"/>
        <v>0</v>
      </c>
      <c r="L19" s="13"/>
      <c r="M19" s="13"/>
      <c r="N19" s="13"/>
      <c r="O19" s="13"/>
      <c r="P19" s="13"/>
      <c r="Q19" s="12">
        <f t="shared" si="6"/>
        <v>0</v>
      </c>
    </row>
    <row r="20" spans="1:17" x14ac:dyDescent="0.3">
      <c r="A20" s="46"/>
      <c r="B20" s="49"/>
      <c r="C20" s="56"/>
      <c r="D20" s="43" t="s">
        <v>36</v>
      </c>
      <c r="E20" s="43"/>
      <c r="F20" s="34">
        <v>0</v>
      </c>
      <c r="G20" s="34">
        <v>1754000</v>
      </c>
      <c r="H20" s="34">
        <v>0</v>
      </c>
      <c r="I20" s="34">
        <v>1754000</v>
      </c>
      <c r="J20" s="34">
        <v>0</v>
      </c>
      <c r="K20" s="12">
        <f t="shared" si="5"/>
        <v>0</v>
      </c>
      <c r="L20" s="13"/>
      <c r="M20" s="13"/>
      <c r="N20" s="13"/>
      <c r="O20" s="13"/>
      <c r="P20" s="13"/>
      <c r="Q20" s="12">
        <f t="shared" si="6"/>
        <v>0</v>
      </c>
    </row>
    <row r="21" spans="1:17" x14ac:dyDescent="0.3">
      <c r="A21" s="46"/>
      <c r="B21" s="49"/>
      <c r="C21" s="56"/>
      <c r="D21" s="43" t="s">
        <v>37</v>
      </c>
      <c r="E21" s="43"/>
      <c r="F21" s="34">
        <v>34710460</v>
      </c>
      <c r="G21" s="34">
        <v>261561330</v>
      </c>
      <c r="H21" s="34">
        <v>36170460</v>
      </c>
      <c r="I21" s="34">
        <v>261401330</v>
      </c>
      <c r="J21" s="34">
        <v>0</v>
      </c>
      <c r="K21" s="12">
        <f t="shared" si="5"/>
        <v>160000</v>
      </c>
      <c r="L21" s="13"/>
      <c r="M21" s="13"/>
      <c r="N21" s="13"/>
      <c r="O21" s="13"/>
      <c r="P21" s="13"/>
      <c r="Q21" s="12">
        <f t="shared" si="6"/>
        <v>0</v>
      </c>
    </row>
    <row r="22" spans="1:17" x14ac:dyDescent="0.3">
      <c r="A22" s="46"/>
      <c r="B22" s="49"/>
      <c r="C22" s="54"/>
      <c r="D22" s="43" t="s">
        <v>38</v>
      </c>
      <c r="E22" s="43"/>
      <c r="F22" s="34">
        <v>803122090</v>
      </c>
      <c r="G22" s="34">
        <v>3015920290</v>
      </c>
      <c r="H22" s="34">
        <v>437208300</v>
      </c>
      <c r="I22" s="34">
        <v>2614192560</v>
      </c>
      <c r="J22" s="34">
        <v>0</v>
      </c>
      <c r="K22" s="12">
        <f t="shared" si="5"/>
        <v>401727730</v>
      </c>
      <c r="L22" s="13"/>
      <c r="M22" s="13"/>
      <c r="N22" s="13"/>
      <c r="O22" s="13"/>
      <c r="P22" s="13"/>
      <c r="Q22" s="12">
        <f t="shared" si="6"/>
        <v>0</v>
      </c>
    </row>
    <row r="23" spans="1:17" x14ac:dyDescent="0.3">
      <c r="A23" s="46"/>
      <c r="B23" s="49"/>
      <c r="C23" s="50" t="s">
        <v>39</v>
      </c>
      <c r="D23" s="51"/>
      <c r="E23" s="52"/>
      <c r="F23" s="11">
        <f>SUM(F24:F28)</f>
        <v>917070700</v>
      </c>
      <c r="G23" s="11">
        <f t="shared" ref="G23:Q23" si="7">SUM(G24:G28)</f>
        <v>6678452960</v>
      </c>
      <c r="H23" s="11">
        <f t="shared" si="7"/>
        <v>950623680</v>
      </c>
      <c r="I23" s="11">
        <f t="shared" si="7"/>
        <v>6609478540</v>
      </c>
      <c r="J23" s="11">
        <f t="shared" si="7"/>
        <v>0</v>
      </c>
      <c r="K23" s="11">
        <f t="shared" si="7"/>
        <v>68974420</v>
      </c>
      <c r="L23" s="11">
        <f t="shared" si="7"/>
        <v>0</v>
      </c>
      <c r="M23" s="11">
        <f t="shared" si="7"/>
        <v>0</v>
      </c>
      <c r="N23" s="11">
        <f t="shared" si="7"/>
        <v>0</v>
      </c>
      <c r="O23" s="11">
        <f t="shared" si="7"/>
        <v>0</v>
      </c>
      <c r="P23" s="11">
        <f t="shared" si="7"/>
        <v>0</v>
      </c>
      <c r="Q23" s="11">
        <f t="shared" si="7"/>
        <v>0</v>
      </c>
    </row>
    <row r="24" spans="1:17" ht="16.5" customHeight="1" x14ac:dyDescent="0.3">
      <c r="A24" s="46"/>
      <c r="B24" s="49"/>
      <c r="C24" s="53"/>
      <c r="D24" s="43" t="s">
        <v>40</v>
      </c>
      <c r="E24" s="43"/>
      <c r="F24" s="34">
        <v>63299040</v>
      </c>
      <c r="G24" s="34">
        <v>564077110</v>
      </c>
      <c r="H24" s="34">
        <v>63518520</v>
      </c>
      <c r="I24" s="34">
        <v>562143190</v>
      </c>
      <c r="J24" s="13">
        <v>0</v>
      </c>
      <c r="K24" s="12">
        <f t="shared" ref="K24:K28" si="8">G24-I24-J24</f>
        <v>1933920</v>
      </c>
      <c r="L24" s="13"/>
      <c r="M24" s="13"/>
      <c r="N24" s="13"/>
      <c r="O24" s="13"/>
      <c r="P24" s="13"/>
      <c r="Q24" s="12">
        <f t="shared" ref="Q24:Q28" si="9">M24-O24-P24</f>
        <v>0</v>
      </c>
    </row>
    <row r="25" spans="1:17" x14ac:dyDescent="0.3">
      <c r="A25" s="46"/>
      <c r="B25" s="49"/>
      <c r="C25" s="56"/>
      <c r="D25" s="43" t="s">
        <v>41</v>
      </c>
      <c r="E25" s="43"/>
      <c r="F25" s="34">
        <v>717439250</v>
      </c>
      <c r="G25" s="34">
        <v>5317385720</v>
      </c>
      <c r="H25" s="34">
        <v>769573640</v>
      </c>
      <c r="I25" s="34">
        <v>5270059880</v>
      </c>
      <c r="J25" s="13">
        <v>0</v>
      </c>
      <c r="K25" s="12">
        <f t="shared" si="8"/>
        <v>47325840</v>
      </c>
      <c r="L25" s="13"/>
      <c r="M25" s="13"/>
      <c r="N25" s="13"/>
      <c r="O25" s="13"/>
      <c r="P25" s="13"/>
      <c r="Q25" s="12">
        <f t="shared" si="9"/>
        <v>0</v>
      </c>
    </row>
    <row r="26" spans="1:17" x14ac:dyDescent="0.3">
      <c r="A26" s="46"/>
      <c r="B26" s="49"/>
      <c r="C26" s="56"/>
      <c r="D26" s="43" t="s">
        <v>42</v>
      </c>
      <c r="E26" s="43"/>
      <c r="F26" s="34">
        <v>42580790</v>
      </c>
      <c r="G26" s="34">
        <v>159956190</v>
      </c>
      <c r="H26" s="34">
        <v>34759110</v>
      </c>
      <c r="I26" s="34">
        <v>152134510</v>
      </c>
      <c r="J26" s="13">
        <v>0</v>
      </c>
      <c r="K26" s="12">
        <f t="shared" si="8"/>
        <v>7821680</v>
      </c>
      <c r="L26" s="13"/>
      <c r="M26" s="13"/>
      <c r="N26" s="13"/>
      <c r="O26" s="13"/>
      <c r="P26" s="13"/>
      <c r="Q26" s="12">
        <f t="shared" si="9"/>
        <v>0</v>
      </c>
    </row>
    <row r="27" spans="1:17" x14ac:dyDescent="0.3">
      <c r="A27" s="46"/>
      <c r="B27" s="49"/>
      <c r="C27" s="56"/>
      <c r="D27" s="43" t="s">
        <v>43</v>
      </c>
      <c r="E27" s="43"/>
      <c r="F27" s="34">
        <v>54132260</v>
      </c>
      <c r="G27" s="34">
        <v>383470440</v>
      </c>
      <c r="H27" s="34">
        <v>54188930</v>
      </c>
      <c r="I27" s="34">
        <v>383200880</v>
      </c>
      <c r="J27" s="13">
        <v>0</v>
      </c>
      <c r="K27" s="12">
        <f t="shared" si="8"/>
        <v>269560</v>
      </c>
      <c r="L27" s="13"/>
      <c r="M27" s="13"/>
      <c r="N27" s="13"/>
      <c r="O27" s="13"/>
      <c r="P27" s="13"/>
      <c r="Q27" s="12">
        <f t="shared" si="9"/>
        <v>0</v>
      </c>
    </row>
    <row r="28" spans="1:17" x14ac:dyDescent="0.3">
      <c r="A28" s="46"/>
      <c r="B28" s="49"/>
      <c r="C28" s="54"/>
      <c r="D28" s="43" t="s">
        <v>44</v>
      </c>
      <c r="E28" s="43"/>
      <c r="F28" s="34">
        <v>39619360</v>
      </c>
      <c r="G28" s="34">
        <v>253563500</v>
      </c>
      <c r="H28" s="34">
        <v>28583480</v>
      </c>
      <c r="I28" s="34">
        <v>241940080</v>
      </c>
      <c r="J28" s="13">
        <v>0</v>
      </c>
      <c r="K28" s="12">
        <f t="shared" si="8"/>
        <v>11623420</v>
      </c>
      <c r="L28" s="13"/>
      <c r="M28" s="13"/>
      <c r="N28" s="13"/>
      <c r="O28" s="13"/>
      <c r="P28" s="13"/>
      <c r="Q28" s="12">
        <f t="shared" si="9"/>
        <v>0</v>
      </c>
    </row>
    <row r="29" spans="1:17" x14ac:dyDescent="0.3">
      <c r="A29" s="46"/>
      <c r="B29" s="49"/>
      <c r="C29" s="50" t="s">
        <v>45</v>
      </c>
      <c r="D29" s="51"/>
      <c r="E29" s="52"/>
      <c r="F29" s="11">
        <f>SUM(F30:F34)</f>
        <v>1973500</v>
      </c>
      <c r="G29" s="11">
        <f t="shared" ref="G29:Q29" si="10">SUM(G30:G34)</f>
        <v>297166700</v>
      </c>
      <c r="H29" s="11">
        <f t="shared" si="10"/>
        <v>1962000</v>
      </c>
      <c r="I29" s="11">
        <f t="shared" si="10"/>
        <v>297092200</v>
      </c>
      <c r="J29" s="11">
        <f t="shared" si="10"/>
        <v>0</v>
      </c>
      <c r="K29" s="11">
        <f t="shared" si="10"/>
        <v>74500</v>
      </c>
      <c r="L29" s="11">
        <f t="shared" si="10"/>
        <v>0</v>
      </c>
      <c r="M29" s="11">
        <f t="shared" si="10"/>
        <v>0</v>
      </c>
      <c r="N29" s="11">
        <f t="shared" si="10"/>
        <v>0</v>
      </c>
      <c r="O29" s="11">
        <f t="shared" si="10"/>
        <v>0</v>
      </c>
      <c r="P29" s="11">
        <f t="shared" si="10"/>
        <v>0</v>
      </c>
      <c r="Q29" s="11">
        <f t="shared" si="10"/>
        <v>0</v>
      </c>
    </row>
    <row r="30" spans="1:17" ht="16.5" customHeight="1" x14ac:dyDescent="0.3">
      <c r="A30" s="46"/>
      <c r="B30" s="49"/>
      <c r="C30" s="53"/>
      <c r="D30" s="43" t="s">
        <v>46</v>
      </c>
      <c r="E30" s="43"/>
      <c r="F30" s="34">
        <v>1973500</v>
      </c>
      <c r="G30" s="34">
        <v>297166700</v>
      </c>
      <c r="H30" s="34">
        <v>1962000</v>
      </c>
      <c r="I30" s="34">
        <v>297092200</v>
      </c>
      <c r="J30" s="13">
        <v>0</v>
      </c>
      <c r="K30" s="12">
        <f t="shared" ref="K30:K34" si="11">G30-I30-J30</f>
        <v>74500</v>
      </c>
      <c r="L30" s="13"/>
      <c r="M30" s="13"/>
      <c r="N30" s="13"/>
      <c r="O30" s="13"/>
      <c r="P30" s="13"/>
      <c r="Q30" s="12">
        <f t="shared" ref="Q30:Q34" si="12">M30-O30-P30</f>
        <v>0</v>
      </c>
    </row>
    <row r="31" spans="1:17" x14ac:dyDescent="0.3">
      <c r="A31" s="46"/>
      <c r="B31" s="49"/>
      <c r="C31" s="56"/>
      <c r="D31" s="43" t="s">
        <v>47</v>
      </c>
      <c r="E31" s="43"/>
      <c r="F31" s="13"/>
      <c r="G31" s="13"/>
      <c r="H31" s="13"/>
      <c r="I31" s="13"/>
      <c r="J31" s="13"/>
      <c r="K31" s="12">
        <f t="shared" si="11"/>
        <v>0</v>
      </c>
      <c r="L31" s="13"/>
      <c r="M31" s="13"/>
      <c r="N31" s="13"/>
      <c r="O31" s="13"/>
      <c r="P31" s="13"/>
      <c r="Q31" s="12">
        <f t="shared" si="12"/>
        <v>0</v>
      </c>
    </row>
    <row r="32" spans="1:17" x14ac:dyDescent="0.3">
      <c r="A32" s="46"/>
      <c r="B32" s="49"/>
      <c r="C32" s="56"/>
      <c r="D32" s="43" t="s">
        <v>48</v>
      </c>
      <c r="E32" s="43"/>
      <c r="F32" s="13"/>
      <c r="G32" s="13"/>
      <c r="H32" s="13"/>
      <c r="I32" s="13"/>
      <c r="J32" s="13"/>
      <c r="K32" s="12">
        <f t="shared" si="11"/>
        <v>0</v>
      </c>
      <c r="L32" s="13"/>
      <c r="M32" s="13"/>
      <c r="N32" s="13"/>
      <c r="O32" s="13"/>
      <c r="P32" s="13"/>
      <c r="Q32" s="12">
        <f t="shared" si="12"/>
        <v>0</v>
      </c>
    </row>
    <row r="33" spans="1:17" x14ac:dyDescent="0.3">
      <c r="A33" s="46"/>
      <c r="B33" s="49"/>
      <c r="C33" s="56"/>
      <c r="D33" s="43" t="s">
        <v>49</v>
      </c>
      <c r="E33" s="43"/>
      <c r="F33" s="13"/>
      <c r="G33" s="13"/>
      <c r="H33" s="13"/>
      <c r="I33" s="13"/>
      <c r="J33" s="13"/>
      <c r="K33" s="12">
        <f t="shared" si="11"/>
        <v>0</v>
      </c>
      <c r="L33" s="13"/>
      <c r="M33" s="13"/>
      <c r="N33" s="13"/>
      <c r="O33" s="13"/>
      <c r="P33" s="13"/>
      <c r="Q33" s="12">
        <f t="shared" si="12"/>
        <v>0</v>
      </c>
    </row>
    <row r="34" spans="1:17" x14ac:dyDescent="0.3">
      <c r="A34" s="46"/>
      <c r="B34" s="49"/>
      <c r="C34" s="54"/>
      <c r="D34" s="43" t="s">
        <v>50</v>
      </c>
      <c r="E34" s="43"/>
      <c r="F34" s="13"/>
      <c r="G34" s="13"/>
      <c r="H34" s="13"/>
      <c r="I34" s="13"/>
      <c r="J34" s="13"/>
      <c r="K34" s="12">
        <f t="shared" si="11"/>
        <v>0</v>
      </c>
      <c r="L34" s="13"/>
      <c r="M34" s="13"/>
      <c r="N34" s="13"/>
      <c r="O34" s="13"/>
      <c r="P34" s="13"/>
      <c r="Q34" s="12">
        <f t="shared" si="12"/>
        <v>0</v>
      </c>
    </row>
    <row r="35" spans="1:17" x14ac:dyDescent="0.3">
      <c r="A35" s="46"/>
      <c r="B35" s="49"/>
      <c r="C35" s="50" t="s">
        <v>51</v>
      </c>
      <c r="D35" s="51"/>
      <c r="E35" s="52"/>
      <c r="F35" s="11">
        <f>F36</f>
        <v>467083000</v>
      </c>
      <c r="G35" s="11">
        <f t="shared" ref="G35:Q35" si="13">G36</f>
        <v>3913795610</v>
      </c>
      <c r="H35" s="11">
        <f t="shared" si="13"/>
        <v>467083000</v>
      </c>
      <c r="I35" s="11">
        <f t="shared" si="13"/>
        <v>3913795610</v>
      </c>
      <c r="J35" s="11">
        <f t="shared" si="13"/>
        <v>0</v>
      </c>
      <c r="K35" s="11">
        <f t="shared" si="13"/>
        <v>0</v>
      </c>
      <c r="L35" s="11">
        <f t="shared" si="13"/>
        <v>0</v>
      </c>
      <c r="M35" s="11">
        <f t="shared" si="13"/>
        <v>0</v>
      </c>
      <c r="N35" s="11">
        <f t="shared" si="13"/>
        <v>0</v>
      </c>
      <c r="O35" s="11">
        <f t="shared" si="13"/>
        <v>0</v>
      </c>
      <c r="P35" s="11">
        <f t="shared" si="13"/>
        <v>0</v>
      </c>
      <c r="Q35" s="11">
        <f t="shared" si="13"/>
        <v>0</v>
      </c>
    </row>
    <row r="36" spans="1:17" ht="16.5" customHeight="1" x14ac:dyDescent="0.3">
      <c r="A36" s="46"/>
      <c r="B36" s="49"/>
      <c r="C36" s="15"/>
      <c r="D36" s="55" t="s">
        <v>52</v>
      </c>
      <c r="E36" s="55"/>
      <c r="F36" s="34">
        <v>467083000</v>
      </c>
      <c r="G36" s="34">
        <v>3913795610</v>
      </c>
      <c r="H36" s="34">
        <v>467083000</v>
      </c>
      <c r="I36" s="34">
        <v>3913795610</v>
      </c>
      <c r="J36" s="34">
        <f>[1]월보작업용!I32</f>
        <v>0</v>
      </c>
      <c r="K36" s="12">
        <f>G36-I36-J36</f>
        <v>0</v>
      </c>
      <c r="L36" s="13"/>
      <c r="M36" s="13"/>
      <c r="N36" s="13"/>
      <c r="O36" s="13"/>
      <c r="P36" s="13"/>
      <c r="Q36" s="12">
        <f>M36-O36-P36</f>
        <v>0</v>
      </c>
    </row>
    <row r="37" spans="1:17" ht="16.5" customHeight="1" x14ac:dyDescent="0.3">
      <c r="A37" s="46"/>
      <c r="B37" s="49"/>
      <c r="C37" s="50" t="s">
        <v>53</v>
      </c>
      <c r="D37" s="51"/>
      <c r="E37" s="52"/>
      <c r="F37" s="11">
        <f>SUM(F38:F40)</f>
        <v>572331560</v>
      </c>
      <c r="G37" s="11">
        <f t="shared" ref="G37:Q37" si="14">SUM(G38:G40)</f>
        <v>2053133200</v>
      </c>
      <c r="H37" s="11">
        <f t="shared" si="14"/>
        <v>571737740</v>
      </c>
      <c r="I37" s="11">
        <f t="shared" si="14"/>
        <v>2052364980</v>
      </c>
      <c r="J37" s="11">
        <f t="shared" si="14"/>
        <v>0</v>
      </c>
      <c r="K37" s="11">
        <f t="shared" si="14"/>
        <v>768220</v>
      </c>
      <c r="L37" s="11">
        <f t="shared" si="14"/>
        <v>0</v>
      </c>
      <c r="M37" s="11">
        <f t="shared" si="14"/>
        <v>322860</v>
      </c>
      <c r="N37" s="11">
        <f t="shared" si="14"/>
        <v>0</v>
      </c>
      <c r="O37" s="11">
        <f t="shared" si="14"/>
        <v>322860</v>
      </c>
      <c r="P37" s="11">
        <f t="shared" si="14"/>
        <v>0</v>
      </c>
      <c r="Q37" s="11">
        <f t="shared" si="14"/>
        <v>0</v>
      </c>
    </row>
    <row r="38" spans="1:17" ht="16.5" customHeight="1" x14ac:dyDescent="0.3">
      <c r="A38" s="46"/>
      <c r="B38" s="49"/>
      <c r="C38" s="57"/>
      <c r="D38" s="43" t="s">
        <v>54</v>
      </c>
      <c r="E38" s="43"/>
      <c r="F38" s="34">
        <v>571342280</v>
      </c>
      <c r="G38" s="34">
        <v>1816462140</v>
      </c>
      <c r="H38" s="34">
        <v>571350470</v>
      </c>
      <c r="I38" s="34">
        <v>1816462140</v>
      </c>
      <c r="J38" s="34">
        <v>0</v>
      </c>
      <c r="K38" s="12">
        <f t="shared" ref="K38:K40" si="15">G38-I38-J38</f>
        <v>0</v>
      </c>
      <c r="L38" s="34">
        <v>0</v>
      </c>
      <c r="M38" s="34">
        <v>322860</v>
      </c>
      <c r="N38" s="34"/>
      <c r="O38" s="34">
        <v>322860</v>
      </c>
      <c r="P38" s="34">
        <f>[1]월보작업용!O34</f>
        <v>0</v>
      </c>
      <c r="Q38" s="12">
        <f t="shared" ref="Q38:Q40" si="16">M38-O38-P38</f>
        <v>0</v>
      </c>
    </row>
    <row r="39" spans="1:17" x14ac:dyDescent="0.3">
      <c r="A39" s="46"/>
      <c r="B39" s="49"/>
      <c r="C39" s="58"/>
      <c r="D39" s="43" t="s">
        <v>55</v>
      </c>
      <c r="E39" s="43"/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12">
        <f t="shared" si="15"/>
        <v>0</v>
      </c>
      <c r="L39" s="13"/>
      <c r="M39" s="13"/>
      <c r="N39" s="13"/>
      <c r="O39" s="13"/>
      <c r="P39" s="13"/>
      <c r="Q39" s="12">
        <f t="shared" si="16"/>
        <v>0</v>
      </c>
    </row>
    <row r="40" spans="1:17" x14ac:dyDescent="0.3">
      <c r="A40" s="46"/>
      <c r="B40" s="49"/>
      <c r="C40" s="59"/>
      <c r="D40" s="55" t="s">
        <v>56</v>
      </c>
      <c r="E40" s="55"/>
      <c r="F40" s="34">
        <v>989280</v>
      </c>
      <c r="G40" s="34">
        <v>236671060</v>
      </c>
      <c r="H40" s="34">
        <v>387270</v>
      </c>
      <c r="I40" s="34">
        <v>235902840</v>
      </c>
      <c r="J40" s="34">
        <v>0</v>
      </c>
      <c r="K40" s="12">
        <f t="shared" si="15"/>
        <v>768220</v>
      </c>
      <c r="L40" s="13"/>
      <c r="M40" s="13"/>
      <c r="N40" s="13"/>
      <c r="O40" s="13"/>
      <c r="P40" s="13"/>
      <c r="Q40" s="12">
        <f t="shared" si="16"/>
        <v>0</v>
      </c>
    </row>
    <row r="41" spans="1:17" ht="16.5" customHeight="1" x14ac:dyDescent="0.3">
      <c r="A41" s="46"/>
      <c r="B41" s="60" t="s">
        <v>57</v>
      </c>
      <c r="C41" s="61"/>
      <c r="D41" s="61"/>
      <c r="E41" s="62"/>
      <c r="F41" s="10">
        <f>F42+F47+F49+F52+F60</f>
        <v>3693775731</v>
      </c>
      <c r="G41" s="10">
        <f t="shared" ref="G41:Q41" si="17">G42+G47+G49+G52+G60</f>
        <v>34600803434</v>
      </c>
      <c r="H41" s="10">
        <f t="shared" si="17"/>
        <v>3559950651</v>
      </c>
      <c r="I41" s="10">
        <f t="shared" si="17"/>
        <v>19388490888</v>
      </c>
      <c r="J41" s="10">
        <f t="shared" si="17"/>
        <v>571246980</v>
      </c>
      <c r="K41" s="10">
        <f t="shared" si="17"/>
        <v>14641065566</v>
      </c>
      <c r="L41" s="10">
        <f t="shared" si="17"/>
        <v>0</v>
      </c>
      <c r="M41" s="10">
        <f t="shared" si="17"/>
        <v>5824190</v>
      </c>
      <c r="N41" s="10">
        <f t="shared" si="17"/>
        <v>0</v>
      </c>
      <c r="O41" s="10">
        <f t="shared" si="17"/>
        <v>7151590</v>
      </c>
      <c r="P41" s="10">
        <f t="shared" si="17"/>
        <v>0</v>
      </c>
      <c r="Q41" s="10">
        <f t="shared" si="17"/>
        <v>-1327400</v>
      </c>
    </row>
    <row r="42" spans="1:17" x14ac:dyDescent="0.3">
      <c r="A42" s="46"/>
      <c r="B42" s="63"/>
      <c r="C42" s="50" t="s">
        <v>58</v>
      </c>
      <c r="D42" s="51"/>
      <c r="E42" s="52"/>
      <c r="F42" s="16">
        <f>SUM(F43:F46)</f>
        <v>78117350</v>
      </c>
      <c r="G42" s="16">
        <f t="shared" ref="G42:Q42" si="18">SUM(G43:G46)</f>
        <v>1072067640</v>
      </c>
      <c r="H42" s="16">
        <f t="shared" si="18"/>
        <v>186834690</v>
      </c>
      <c r="I42" s="16">
        <f t="shared" si="18"/>
        <v>1072067640</v>
      </c>
      <c r="J42" s="16">
        <f t="shared" si="18"/>
        <v>0</v>
      </c>
      <c r="K42" s="16">
        <f t="shared" si="18"/>
        <v>0</v>
      </c>
      <c r="L42" s="16">
        <f t="shared" si="18"/>
        <v>0</v>
      </c>
      <c r="M42" s="16">
        <f t="shared" si="18"/>
        <v>5665500</v>
      </c>
      <c r="N42" s="16">
        <f t="shared" si="18"/>
        <v>0</v>
      </c>
      <c r="O42" s="16">
        <f t="shared" si="18"/>
        <v>5665500</v>
      </c>
      <c r="P42" s="16">
        <f t="shared" si="18"/>
        <v>0</v>
      </c>
      <c r="Q42" s="16">
        <f t="shared" si="18"/>
        <v>0</v>
      </c>
    </row>
    <row r="43" spans="1:17" ht="16.5" customHeight="1" x14ac:dyDescent="0.3">
      <c r="A43" s="46"/>
      <c r="B43" s="64"/>
      <c r="C43" s="57"/>
      <c r="D43" s="66" t="s">
        <v>59</v>
      </c>
      <c r="E43" s="66"/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12">
        <f t="shared" ref="K43:K46" si="19">G43-I43-J43</f>
        <v>0</v>
      </c>
      <c r="L43" s="13"/>
      <c r="M43" s="13"/>
      <c r="N43" s="13"/>
      <c r="O43" s="13"/>
      <c r="P43" s="13"/>
      <c r="Q43" s="12">
        <f t="shared" ref="Q43:Q46" si="20">M43-O43-P43</f>
        <v>0</v>
      </c>
    </row>
    <row r="44" spans="1:17" x14ac:dyDescent="0.3">
      <c r="A44" s="46"/>
      <c r="B44" s="64"/>
      <c r="C44" s="58"/>
      <c r="D44" s="66" t="s">
        <v>60</v>
      </c>
      <c r="E44" s="66"/>
      <c r="F44" s="34">
        <v>0</v>
      </c>
      <c r="G44" s="34">
        <v>2428060</v>
      </c>
      <c r="H44" s="34">
        <v>0</v>
      </c>
      <c r="I44" s="34">
        <v>2428060</v>
      </c>
      <c r="J44" s="34">
        <v>0</v>
      </c>
      <c r="K44" s="12">
        <f t="shared" si="19"/>
        <v>0</v>
      </c>
      <c r="L44" s="32">
        <v>0</v>
      </c>
      <c r="M44" s="13">
        <v>5665500</v>
      </c>
      <c r="N44" s="33">
        <v>0</v>
      </c>
      <c r="O44" s="13">
        <v>5665500</v>
      </c>
      <c r="P44" s="30">
        <v>0</v>
      </c>
      <c r="Q44" s="12">
        <f t="shared" si="20"/>
        <v>0</v>
      </c>
    </row>
    <row r="45" spans="1:17" x14ac:dyDescent="0.3">
      <c r="A45" s="46"/>
      <c r="B45" s="64"/>
      <c r="C45" s="58"/>
      <c r="D45" s="66" t="s">
        <v>61</v>
      </c>
      <c r="E45" s="66"/>
      <c r="F45" s="34">
        <v>78117350</v>
      </c>
      <c r="G45" s="34">
        <v>976098480</v>
      </c>
      <c r="H45" s="34">
        <v>186834690</v>
      </c>
      <c r="I45" s="34">
        <v>976098480</v>
      </c>
      <c r="J45" s="34">
        <v>0</v>
      </c>
      <c r="K45" s="12">
        <f t="shared" si="19"/>
        <v>0</v>
      </c>
      <c r="L45" s="13"/>
      <c r="M45" s="13"/>
      <c r="N45" s="13"/>
      <c r="O45" s="13"/>
      <c r="P45" s="13"/>
      <c r="Q45" s="12">
        <f t="shared" si="20"/>
        <v>0</v>
      </c>
    </row>
    <row r="46" spans="1:17" x14ac:dyDescent="0.3">
      <c r="A46" s="46"/>
      <c r="B46" s="64"/>
      <c r="C46" s="59"/>
      <c r="D46" s="55" t="s">
        <v>62</v>
      </c>
      <c r="E46" s="55"/>
      <c r="F46" s="34">
        <v>0</v>
      </c>
      <c r="G46" s="34">
        <v>93541100</v>
      </c>
      <c r="H46" s="34">
        <v>0</v>
      </c>
      <c r="I46" s="34">
        <v>93541100</v>
      </c>
      <c r="J46" s="34">
        <v>0</v>
      </c>
      <c r="K46" s="12">
        <f t="shared" si="19"/>
        <v>0</v>
      </c>
      <c r="L46" s="13"/>
      <c r="M46" s="13"/>
      <c r="N46" s="13"/>
      <c r="O46" s="13"/>
      <c r="P46" s="13"/>
      <c r="Q46" s="12">
        <f t="shared" si="20"/>
        <v>0</v>
      </c>
    </row>
    <row r="47" spans="1:17" x14ac:dyDescent="0.3">
      <c r="A47" s="46"/>
      <c r="B47" s="64"/>
      <c r="C47" s="50" t="s">
        <v>63</v>
      </c>
      <c r="D47" s="51"/>
      <c r="E47" s="52"/>
      <c r="F47" s="11">
        <f>F48</f>
        <v>0</v>
      </c>
      <c r="G47" s="11">
        <f t="shared" ref="G47:Q47" si="21">G48</f>
        <v>0</v>
      </c>
      <c r="H47" s="11">
        <f t="shared" si="21"/>
        <v>0</v>
      </c>
      <c r="I47" s="11">
        <f t="shared" si="21"/>
        <v>0</v>
      </c>
      <c r="J47" s="11">
        <f t="shared" si="21"/>
        <v>0</v>
      </c>
      <c r="K47" s="11">
        <f t="shared" si="21"/>
        <v>0</v>
      </c>
      <c r="L47" s="11">
        <f t="shared" si="21"/>
        <v>0</v>
      </c>
      <c r="M47" s="11">
        <f t="shared" si="21"/>
        <v>0</v>
      </c>
      <c r="N47" s="11">
        <f t="shared" si="21"/>
        <v>0</v>
      </c>
      <c r="O47" s="11">
        <f t="shared" si="21"/>
        <v>0</v>
      </c>
      <c r="P47" s="11">
        <f t="shared" si="21"/>
        <v>0</v>
      </c>
      <c r="Q47" s="11">
        <f t="shared" si="21"/>
        <v>0</v>
      </c>
    </row>
    <row r="48" spans="1:17" ht="16.5" customHeight="1" x14ac:dyDescent="0.3">
      <c r="A48" s="46"/>
      <c r="B48" s="64"/>
      <c r="C48" s="15"/>
      <c r="D48" s="55" t="s">
        <v>64</v>
      </c>
      <c r="E48" s="55"/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2">
        <f>G48-I48-J48</f>
        <v>0</v>
      </c>
      <c r="L48" s="13"/>
      <c r="M48" s="13"/>
      <c r="N48" s="13"/>
      <c r="O48" s="13"/>
      <c r="P48" s="13"/>
      <c r="Q48" s="12">
        <f>M48-O48-P48</f>
        <v>0</v>
      </c>
    </row>
    <row r="49" spans="1:17" ht="16.5" customHeight="1" x14ac:dyDescent="0.3">
      <c r="A49" s="46"/>
      <c r="B49" s="64"/>
      <c r="C49" s="50" t="s">
        <v>65</v>
      </c>
      <c r="D49" s="51"/>
      <c r="E49" s="52"/>
      <c r="F49" s="11">
        <f>SUM(F50:F51)</f>
        <v>66980510</v>
      </c>
      <c r="G49" s="11">
        <f t="shared" ref="G49:Q49" si="22">SUM(G50:G51)</f>
        <v>3060233880</v>
      </c>
      <c r="H49" s="11">
        <f t="shared" si="22"/>
        <v>81842280</v>
      </c>
      <c r="I49" s="11">
        <f t="shared" si="22"/>
        <v>3009729300</v>
      </c>
      <c r="J49" s="11">
        <f t="shared" si="22"/>
        <v>0</v>
      </c>
      <c r="K49" s="11">
        <f t="shared" si="22"/>
        <v>50504580</v>
      </c>
      <c r="L49" s="11">
        <f t="shared" si="22"/>
        <v>0</v>
      </c>
      <c r="M49" s="11">
        <f t="shared" si="22"/>
        <v>0</v>
      </c>
      <c r="N49" s="11">
        <f t="shared" si="22"/>
        <v>0</v>
      </c>
      <c r="O49" s="11">
        <f t="shared" si="22"/>
        <v>0</v>
      </c>
      <c r="P49" s="11">
        <f t="shared" si="22"/>
        <v>0</v>
      </c>
      <c r="Q49" s="11">
        <f t="shared" si="22"/>
        <v>0</v>
      </c>
    </row>
    <row r="50" spans="1:17" ht="16.5" customHeight="1" x14ac:dyDescent="0.3">
      <c r="A50" s="46"/>
      <c r="B50" s="64"/>
      <c r="C50" s="17"/>
      <c r="D50" s="55" t="s">
        <v>66</v>
      </c>
      <c r="E50" s="55"/>
      <c r="F50" s="13"/>
      <c r="G50" s="13"/>
      <c r="H50" s="13"/>
      <c r="I50" s="13"/>
      <c r="J50" s="13"/>
      <c r="K50" s="12">
        <f t="shared" ref="K50:K51" si="23">G50-I50-J50</f>
        <v>0</v>
      </c>
      <c r="L50" s="13"/>
      <c r="M50" s="13"/>
      <c r="N50" s="13"/>
      <c r="O50" s="13"/>
      <c r="P50" s="13"/>
      <c r="Q50" s="12">
        <f t="shared" ref="Q50:Q51" si="24">M50-O50-P50</f>
        <v>0</v>
      </c>
    </row>
    <row r="51" spans="1:17" x14ac:dyDescent="0.3">
      <c r="A51" s="46"/>
      <c r="B51" s="64"/>
      <c r="C51" s="15"/>
      <c r="D51" s="55" t="s">
        <v>67</v>
      </c>
      <c r="E51" s="55"/>
      <c r="F51" s="34">
        <v>66980510</v>
      </c>
      <c r="G51" s="34">
        <v>3060233880</v>
      </c>
      <c r="H51" s="34">
        <v>81842280</v>
      </c>
      <c r="I51" s="34">
        <v>3009729300</v>
      </c>
      <c r="J51" s="34">
        <f>[1]월보작업용!I47</f>
        <v>0</v>
      </c>
      <c r="K51" s="12">
        <f t="shared" si="23"/>
        <v>50504580</v>
      </c>
      <c r="L51" s="13"/>
      <c r="M51" s="13"/>
      <c r="N51" s="13"/>
      <c r="O51" s="13"/>
      <c r="P51" s="13"/>
      <c r="Q51" s="12">
        <f t="shared" si="24"/>
        <v>0</v>
      </c>
    </row>
    <row r="52" spans="1:17" x14ac:dyDescent="0.3">
      <c r="A52" s="46"/>
      <c r="B52" s="64"/>
      <c r="C52" s="67" t="s">
        <v>68</v>
      </c>
      <c r="D52" s="68"/>
      <c r="E52" s="69"/>
      <c r="F52" s="11">
        <f>SUM(F53:F59)</f>
        <v>3526178471</v>
      </c>
      <c r="G52" s="11">
        <f t="shared" ref="G52:Q52" si="25">SUM(G53:G59)</f>
        <v>19137323696</v>
      </c>
      <c r="H52" s="11">
        <f t="shared" si="25"/>
        <v>3167533981</v>
      </c>
      <c r="I52" s="11">
        <f t="shared" si="25"/>
        <v>13070806986</v>
      </c>
      <c r="J52" s="11">
        <f t="shared" si="25"/>
        <v>0</v>
      </c>
      <c r="K52" s="11">
        <f t="shared" si="25"/>
        <v>6066516710</v>
      </c>
      <c r="L52" s="11">
        <f t="shared" si="25"/>
        <v>0</v>
      </c>
      <c r="M52" s="11">
        <f t="shared" si="25"/>
        <v>666500</v>
      </c>
      <c r="N52" s="11">
        <f t="shared" si="25"/>
        <v>0</v>
      </c>
      <c r="O52" s="11">
        <f t="shared" si="25"/>
        <v>666500</v>
      </c>
      <c r="P52" s="11">
        <f t="shared" si="25"/>
        <v>0</v>
      </c>
      <c r="Q52" s="11">
        <f t="shared" si="25"/>
        <v>0</v>
      </c>
    </row>
    <row r="53" spans="1:17" ht="16.5" customHeight="1" x14ac:dyDescent="0.3">
      <c r="A53" s="46"/>
      <c r="B53" s="64"/>
      <c r="C53" s="58"/>
      <c r="D53" s="55" t="s">
        <v>69</v>
      </c>
      <c r="E53" s="55"/>
      <c r="F53" s="34">
        <f>[4]월보작업용!E49</f>
        <v>926280</v>
      </c>
      <c r="G53" s="34">
        <f>[4]월보작업용!F49</f>
        <v>1047680</v>
      </c>
      <c r="H53" s="34">
        <f>[4]월보작업용!G49</f>
        <v>926280</v>
      </c>
      <c r="I53" s="34">
        <f>[4]월보작업용!H49</f>
        <v>1047680</v>
      </c>
      <c r="J53" s="34">
        <f>[4]월보작업용!I49</f>
        <v>0</v>
      </c>
      <c r="K53" s="12">
        <f t="shared" ref="K53:K59" si="26">G53-I53-J53</f>
        <v>0</v>
      </c>
      <c r="L53" s="13"/>
      <c r="M53" s="13"/>
      <c r="N53" s="13"/>
      <c r="O53" s="13"/>
      <c r="P53" s="13"/>
      <c r="Q53" s="12">
        <f t="shared" ref="Q53:Q59" si="27">M53-O53-P53</f>
        <v>0</v>
      </c>
    </row>
    <row r="54" spans="1:17" x14ac:dyDescent="0.3">
      <c r="A54" s="46"/>
      <c r="B54" s="64"/>
      <c r="C54" s="58"/>
      <c r="D54" s="55" t="s">
        <v>70</v>
      </c>
      <c r="E54" s="55"/>
      <c r="F54" s="34">
        <f>[4]월보작업용!E50</f>
        <v>0</v>
      </c>
      <c r="G54" s="34">
        <f>[4]월보작업용!F50</f>
        <v>0</v>
      </c>
      <c r="H54" s="34">
        <f>[4]월보작업용!G50</f>
        <v>0</v>
      </c>
      <c r="I54" s="34">
        <f>[4]월보작업용!H50</f>
        <v>0</v>
      </c>
      <c r="J54" s="34">
        <f>[4]월보작업용!I50</f>
        <v>0</v>
      </c>
      <c r="K54" s="12">
        <f t="shared" si="26"/>
        <v>0</v>
      </c>
      <c r="L54" s="13"/>
      <c r="M54" s="13"/>
      <c r="N54" s="13"/>
      <c r="O54" s="13"/>
      <c r="P54" s="13"/>
      <c r="Q54" s="12">
        <f t="shared" si="27"/>
        <v>0</v>
      </c>
    </row>
    <row r="55" spans="1:17" x14ac:dyDescent="0.3">
      <c r="A55" s="46"/>
      <c r="B55" s="64"/>
      <c r="C55" s="58"/>
      <c r="D55" s="55" t="s">
        <v>71</v>
      </c>
      <c r="E55" s="55"/>
      <c r="F55" s="34">
        <f>[4]월보작업용!E51</f>
        <v>422209000</v>
      </c>
      <c r="G55" s="34">
        <f>[4]월보작업용!F51</f>
        <v>422209000</v>
      </c>
      <c r="H55" s="34">
        <f>[4]월보작업용!G51</f>
        <v>0</v>
      </c>
      <c r="I55" s="34">
        <f>[4]월보작업용!H51</f>
        <v>0</v>
      </c>
      <c r="J55" s="34">
        <f>[4]월보작업용!I51</f>
        <v>0</v>
      </c>
      <c r="K55" s="12">
        <f t="shared" si="26"/>
        <v>422209000</v>
      </c>
      <c r="L55" s="13"/>
      <c r="M55" s="13"/>
      <c r="N55" s="13"/>
      <c r="O55" s="13"/>
      <c r="P55" s="13"/>
      <c r="Q55" s="12">
        <f t="shared" si="27"/>
        <v>0</v>
      </c>
    </row>
    <row r="56" spans="1:17" x14ac:dyDescent="0.3">
      <c r="A56" s="46"/>
      <c r="B56" s="64"/>
      <c r="C56" s="58"/>
      <c r="D56" s="55" t="s">
        <v>72</v>
      </c>
      <c r="E56" s="55"/>
      <c r="F56" s="34">
        <f>[4]월보작업용!E52</f>
        <v>-93341160</v>
      </c>
      <c r="G56" s="34">
        <f>[4]월보작업용!F52</f>
        <v>6019416280</v>
      </c>
      <c r="H56" s="34">
        <f>[4]월보작업용!G52</f>
        <v>279531150</v>
      </c>
      <c r="I56" s="34">
        <f>[4]월보작업용!H52</f>
        <v>797104280</v>
      </c>
      <c r="J56" s="34">
        <f>[4]월보작업용!I52</f>
        <v>0</v>
      </c>
      <c r="K56" s="12">
        <f t="shared" si="26"/>
        <v>5222312000</v>
      </c>
      <c r="L56" s="13"/>
      <c r="M56" s="13"/>
      <c r="N56" s="13"/>
      <c r="O56" s="13"/>
      <c r="P56" s="13"/>
      <c r="Q56" s="12">
        <f t="shared" si="27"/>
        <v>0</v>
      </c>
    </row>
    <row r="57" spans="1:17" x14ac:dyDescent="0.3">
      <c r="A57" s="46"/>
      <c r="B57" s="64"/>
      <c r="C57" s="58"/>
      <c r="D57" s="55" t="s">
        <v>73</v>
      </c>
      <c r="E57" s="55"/>
      <c r="F57" s="34">
        <f>[4]월보작업용!E53</f>
        <v>2193999920</v>
      </c>
      <c r="G57" s="34">
        <f>[4]월보작업용!F53</f>
        <v>6775214760</v>
      </c>
      <c r="H57" s="34">
        <f>[4]월보작업용!G53</f>
        <v>2193999920</v>
      </c>
      <c r="I57" s="34">
        <f>[4]월보작업용!H53</f>
        <v>6775214760</v>
      </c>
      <c r="J57" s="34">
        <f>[4]월보작업용!I53</f>
        <v>0</v>
      </c>
      <c r="K57" s="12">
        <f t="shared" si="26"/>
        <v>0</v>
      </c>
      <c r="L57" s="13"/>
      <c r="M57" s="13"/>
      <c r="N57" s="13"/>
      <c r="O57" s="13"/>
      <c r="P57" s="13"/>
      <c r="Q57" s="12">
        <f t="shared" si="27"/>
        <v>0</v>
      </c>
    </row>
    <row r="58" spans="1:17" x14ac:dyDescent="0.3">
      <c r="A58" s="46"/>
      <c r="B58" s="64"/>
      <c r="C58" s="58"/>
      <c r="D58" s="55" t="s">
        <v>74</v>
      </c>
      <c r="E58" s="55"/>
      <c r="F58" s="34">
        <f>[4]월보작업용!E54</f>
        <v>466580</v>
      </c>
      <c r="G58" s="34">
        <f>[4]월보작업용!F54</f>
        <v>14841180</v>
      </c>
      <c r="H58" s="34">
        <f>[4]월보작업용!G54</f>
        <v>748440</v>
      </c>
      <c r="I58" s="34">
        <f>[4]월보작업용!H54</f>
        <v>14797300</v>
      </c>
      <c r="J58" s="34">
        <f>[4]월보작업용!I54</f>
        <v>0</v>
      </c>
      <c r="K58" s="12">
        <f t="shared" si="26"/>
        <v>43880</v>
      </c>
      <c r="L58" s="13"/>
      <c r="M58" s="13"/>
      <c r="N58" s="13"/>
      <c r="O58" s="13"/>
      <c r="P58" s="13"/>
      <c r="Q58" s="12">
        <f t="shared" si="27"/>
        <v>0</v>
      </c>
    </row>
    <row r="59" spans="1:17" x14ac:dyDescent="0.3">
      <c r="A59" s="46"/>
      <c r="B59" s="64"/>
      <c r="C59" s="59"/>
      <c r="D59" s="55" t="s">
        <v>75</v>
      </c>
      <c r="E59" s="55"/>
      <c r="F59" s="34">
        <f>[4]월보작업용!E55</f>
        <v>1001917851</v>
      </c>
      <c r="G59" s="34">
        <f>[4]월보작업용!F55</f>
        <v>5904594796</v>
      </c>
      <c r="H59" s="34">
        <f>[4]월보작업용!G55</f>
        <v>692328191</v>
      </c>
      <c r="I59" s="34">
        <f>[4]월보작업용!H55</f>
        <v>5482642966</v>
      </c>
      <c r="J59" s="34">
        <f>[4]월보작업용!I55</f>
        <v>0</v>
      </c>
      <c r="K59" s="12">
        <f t="shared" si="26"/>
        <v>421951830</v>
      </c>
      <c r="L59" s="34">
        <f>[1]월보작업용!K55</f>
        <v>0</v>
      </c>
      <c r="M59" s="34">
        <f>[1]월보작업용!L55</f>
        <v>666500</v>
      </c>
      <c r="N59" s="34">
        <f>[1]월보작업용!M55</f>
        <v>0</v>
      </c>
      <c r="O59" s="34">
        <f>[1]월보작업용!N55</f>
        <v>666500</v>
      </c>
      <c r="P59" s="34">
        <f>[1]월보작업용!O55</f>
        <v>0</v>
      </c>
      <c r="Q59" s="12">
        <f t="shared" si="27"/>
        <v>0</v>
      </c>
    </row>
    <row r="60" spans="1:17" x14ac:dyDescent="0.3">
      <c r="A60" s="46"/>
      <c r="B60" s="64"/>
      <c r="C60" s="67" t="s">
        <v>76</v>
      </c>
      <c r="D60" s="68"/>
      <c r="E60" s="69"/>
      <c r="F60" s="11">
        <f>F61+F62</f>
        <v>22499400</v>
      </c>
      <c r="G60" s="11">
        <f t="shared" ref="G60:Q60" si="28">G61+G62</f>
        <v>11331178218</v>
      </c>
      <c r="H60" s="11">
        <f t="shared" si="28"/>
        <v>123739700</v>
      </c>
      <c r="I60" s="11">
        <f t="shared" si="28"/>
        <v>2235886962</v>
      </c>
      <c r="J60" s="11">
        <f t="shared" si="28"/>
        <v>571246980</v>
      </c>
      <c r="K60" s="11">
        <f t="shared" si="28"/>
        <v>8524044276</v>
      </c>
      <c r="L60" s="11">
        <f t="shared" si="28"/>
        <v>0</v>
      </c>
      <c r="M60" s="11">
        <f t="shared" si="28"/>
        <v>-507810</v>
      </c>
      <c r="N60" s="11">
        <f t="shared" si="28"/>
        <v>0</v>
      </c>
      <c r="O60" s="11">
        <f t="shared" si="28"/>
        <v>819590</v>
      </c>
      <c r="P60" s="11">
        <f t="shared" si="28"/>
        <v>0</v>
      </c>
      <c r="Q60" s="11">
        <f t="shared" si="28"/>
        <v>-1327400</v>
      </c>
    </row>
    <row r="61" spans="1:17" ht="16.5" customHeight="1" x14ac:dyDescent="0.3">
      <c r="A61" s="46"/>
      <c r="B61" s="64"/>
      <c r="C61" s="58"/>
      <c r="D61" s="55" t="s">
        <v>77</v>
      </c>
      <c r="E61" s="55"/>
      <c r="F61" s="34">
        <v>-8549390</v>
      </c>
      <c r="G61" s="34">
        <v>3567926558</v>
      </c>
      <c r="H61" s="34">
        <v>44330780</v>
      </c>
      <c r="I61" s="34">
        <v>1187984772</v>
      </c>
      <c r="J61" s="34">
        <v>43641790</v>
      </c>
      <c r="K61" s="12">
        <f>G61-I61-J61</f>
        <v>2336299996</v>
      </c>
      <c r="L61" s="34">
        <f>[2]월보작업용!K57</f>
        <v>0</v>
      </c>
      <c r="M61" s="13">
        <v>-507810</v>
      </c>
      <c r="N61" s="34">
        <f>[2]월보작업용!M57</f>
        <v>0</v>
      </c>
      <c r="O61" s="13">
        <v>819590</v>
      </c>
      <c r="P61" s="13">
        <v>0</v>
      </c>
      <c r="Q61" s="12">
        <f>M61-O61-P61</f>
        <v>-1327400</v>
      </c>
    </row>
    <row r="62" spans="1:17" ht="16.5" customHeight="1" x14ac:dyDescent="0.3">
      <c r="A62" s="46"/>
      <c r="B62" s="64"/>
      <c r="C62" s="58"/>
      <c r="D62" s="55" t="s">
        <v>78</v>
      </c>
      <c r="E62" s="55"/>
      <c r="F62" s="12">
        <f>SUM(F63:F64)</f>
        <v>31048790</v>
      </c>
      <c r="G62" s="12">
        <f t="shared" ref="G62:Q62" si="29">SUM(G63:G64)</f>
        <v>7763251660</v>
      </c>
      <c r="H62" s="12">
        <f t="shared" si="29"/>
        <v>79408920</v>
      </c>
      <c r="I62" s="12">
        <f t="shared" si="29"/>
        <v>1047902190</v>
      </c>
      <c r="J62" s="12">
        <f t="shared" si="29"/>
        <v>527605190</v>
      </c>
      <c r="K62" s="12">
        <f t="shared" si="29"/>
        <v>6187744280</v>
      </c>
      <c r="L62" s="12">
        <f t="shared" si="29"/>
        <v>0</v>
      </c>
      <c r="M62" s="12">
        <f t="shared" si="29"/>
        <v>0</v>
      </c>
      <c r="N62" s="12">
        <f t="shared" si="29"/>
        <v>0</v>
      </c>
      <c r="O62" s="12">
        <f t="shared" si="29"/>
        <v>0</v>
      </c>
      <c r="P62" s="12">
        <f t="shared" si="29"/>
        <v>0</v>
      </c>
      <c r="Q62" s="12">
        <f t="shared" si="29"/>
        <v>0</v>
      </c>
    </row>
    <row r="63" spans="1:17" x14ac:dyDescent="0.3">
      <c r="A63" s="46"/>
      <c r="B63" s="64"/>
      <c r="C63" s="58"/>
      <c r="D63" s="57"/>
      <c r="E63" s="18" t="s">
        <v>79</v>
      </c>
      <c r="F63" s="34">
        <v>24185770</v>
      </c>
      <c r="G63" s="34">
        <v>6737396040</v>
      </c>
      <c r="H63" s="34">
        <v>74052270</v>
      </c>
      <c r="I63" s="34">
        <v>896420750</v>
      </c>
      <c r="J63" s="34">
        <v>478683950</v>
      </c>
      <c r="K63" s="12">
        <f t="shared" ref="K63:K64" si="30">G63-I63-J63</f>
        <v>5362291340</v>
      </c>
      <c r="L63" s="13"/>
      <c r="M63" s="13"/>
      <c r="N63" s="13"/>
      <c r="O63" s="13"/>
      <c r="P63" s="13"/>
      <c r="Q63" s="12">
        <f>M63-O63-P63</f>
        <v>0</v>
      </c>
    </row>
    <row r="64" spans="1:17" ht="16.5" customHeight="1" x14ac:dyDescent="0.3">
      <c r="A64" s="46"/>
      <c r="B64" s="65"/>
      <c r="C64" s="59"/>
      <c r="D64" s="59"/>
      <c r="E64" s="17" t="s">
        <v>80</v>
      </c>
      <c r="F64" s="34">
        <v>6863020</v>
      </c>
      <c r="G64" s="34">
        <v>1025855620</v>
      </c>
      <c r="H64" s="34">
        <v>5356650</v>
      </c>
      <c r="I64" s="34">
        <v>151481440</v>
      </c>
      <c r="J64" s="34">
        <v>48921240</v>
      </c>
      <c r="K64" s="12">
        <f t="shared" si="30"/>
        <v>825452940</v>
      </c>
      <c r="L64" s="13"/>
      <c r="M64" s="13"/>
      <c r="N64" s="13"/>
      <c r="O64" s="13"/>
      <c r="P64" s="13"/>
      <c r="Q64" s="12">
        <f>M64-O64-P64</f>
        <v>0</v>
      </c>
    </row>
    <row r="65" spans="1:17" ht="16.5" customHeight="1" x14ac:dyDescent="0.3">
      <c r="A65" s="46"/>
      <c r="B65" s="70" t="s">
        <v>81</v>
      </c>
      <c r="C65" s="71"/>
      <c r="D65" s="71"/>
      <c r="E65" s="72"/>
      <c r="F65" s="10">
        <f>F66+F68+F70+F72+F75+F77</f>
        <v>886713230</v>
      </c>
      <c r="G65" s="10">
        <f t="shared" ref="G65:Q65" si="31">G66+G68+G70+G72+G75+G77</f>
        <v>5482944210</v>
      </c>
      <c r="H65" s="10">
        <f t="shared" si="31"/>
        <v>524155930</v>
      </c>
      <c r="I65" s="10">
        <f t="shared" si="31"/>
        <v>3553776100</v>
      </c>
      <c r="J65" s="10">
        <f t="shared" si="31"/>
        <v>2538410</v>
      </c>
      <c r="K65" s="10">
        <f t="shared" si="31"/>
        <v>1926629700</v>
      </c>
      <c r="L65" s="10">
        <f t="shared" si="31"/>
        <v>0</v>
      </c>
      <c r="M65" s="10">
        <f t="shared" si="31"/>
        <v>0</v>
      </c>
      <c r="N65" s="10">
        <f t="shared" si="31"/>
        <v>0</v>
      </c>
      <c r="O65" s="10">
        <f t="shared" si="31"/>
        <v>0</v>
      </c>
      <c r="P65" s="10">
        <f t="shared" si="31"/>
        <v>0</v>
      </c>
      <c r="Q65" s="10">
        <f t="shared" si="31"/>
        <v>0</v>
      </c>
    </row>
    <row r="66" spans="1:17" x14ac:dyDescent="0.3">
      <c r="A66" s="46"/>
      <c r="B66" s="63"/>
      <c r="C66" s="73" t="s">
        <v>82</v>
      </c>
      <c r="D66" s="74"/>
      <c r="E66" s="75"/>
      <c r="F66" s="16">
        <f>F67</f>
        <v>16500000</v>
      </c>
      <c r="G66" s="16">
        <f t="shared" ref="G66:Q66" si="32">G67</f>
        <v>435420000</v>
      </c>
      <c r="H66" s="16">
        <f t="shared" si="32"/>
        <v>40139880</v>
      </c>
      <c r="I66" s="16">
        <f t="shared" si="32"/>
        <v>379475230</v>
      </c>
      <c r="J66" s="16">
        <f t="shared" si="32"/>
        <v>0</v>
      </c>
      <c r="K66" s="16">
        <f t="shared" si="32"/>
        <v>55944770</v>
      </c>
      <c r="L66" s="16">
        <f t="shared" si="32"/>
        <v>0</v>
      </c>
      <c r="M66" s="16">
        <f t="shared" si="32"/>
        <v>0</v>
      </c>
      <c r="N66" s="16">
        <f t="shared" si="32"/>
        <v>0</v>
      </c>
      <c r="O66" s="16">
        <f t="shared" si="32"/>
        <v>0</v>
      </c>
      <c r="P66" s="16">
        <f t="shared" si="32"/>
        <v>0</v>
      </c>
      <c r="Q66" s="16">
        <f t="shared" si="32"/>
        <v>0</v>
      </c>
    </row>
    <row r="67" spans="1:17" ht="16.5" customHeight="1" x14ac:dyDescent="0.3">
      <c r="A67" s="46"/>
      <c r="B67" s="64"/>
      <c r="C67" s="19"/>
      <c r="D67" s="76" t="s">
        <v>82</v>
      </c>
      <c r="E67" s="76"/>
      <c r="F67" s="34">
        <v>16500000</v>
      </c>
      <c r="G67" s="34">
        <v>435420000</v>
      </c>
      <c r="H67" s="34">
        <v>40139880</v>
      </c>
      <c r="I67" s="34">
        <v>379475230</v>
      </c>
      <c r="J67" s="34">
        <v>0</v>
      </c>
      <c r="K67" s="12">
        <f>G67-I67-J67</f>
        <v>55944770</v>
      </c>
      <c r="L67" s="13"/>
      <c r="M67" s="13"/>
      <c r="N67" s="13"/>
      <c r="O67" s="13"/>
      <c r="P67" s="13"/>
      <c r="Q67" s="12">
        <f>M67-O67-P67</f>
        <v>0</v>
      </c>
    </row>
    <row r="68" spans="1:17" ht="16.5" customHeight="1" x14ac:dyDescent="0.3">
      <c r="A68" s="46"/>
      <c r="B68" s="64"/>
      <c r="C68" s="73" t="s">
        <v>83</v>
      </c>
      <c r="D68" s="74"/>
      <c r="E68" s="75"/>
      <c r="F68" s="11">
        <f>F69</f>
        <v>125120710</v>
      </c>
      <c r="G68" s="11">
        <f t="shared" ref="G68:Q68" si="33">G69</f>
        <v>414572730</v>
      </c>
      <c r="H68" s="11">
        <f t="shared" si="33"/>
        <v>46591210</v>
      </c>
      <c r="I68" s="11">
        <f t="shared" si="33"/>
        <v>206366130</v>
      </c>
      <c r="J68" s="11">
        <f t="shared" si="33"/>
        <v>0</v>
      </c>
      <c r="K68" s="11">
        <f t="shared" si="33"/>
        <v>208206600</v>
      </c>
      <c r="L68" s="11">
        <f t="shared" si="33"/>
        <v>0</v>
      </c>
      <c r="M68" s="11">
        <f t="shared" si="33"/>
        <v>0</v>
      </c>
      <c r="N68" s="11">
        <f t="shared" si="33"/>
        <v>0</v>
      </c>
      <c r="O68" s="11">
        <f t="shared" si="33"/>
        <v>0</v>
      </c>
      <c r="P68" s="11">
        <f t="shared" si="33"/>
        <v>0</v>
      </c>
      <c r="Q68" s="11">
        <f t="shared" si="33"/>
        <v>0</v>
      </c>
    </row>
    <row r="69" spans="1:17" ht="16.5" customHeight="1" x14ac:dyDescent="0.3">
      <c r="A69" s="46"/>
      <c r="B69" s="64"/>
      <c r="C69" s="19"/>
      <c r="D69" s="77" t="s">
        <v>83</v>
      </c>
      <c r="E69" s="77"/>
      <c r="F69" s="34">
        <v>125120710</v>
      </c>
      <c r="G69" s="34">
        <v>414572730</v>
      </c>
      <c r="H69" s="34">
        <v>46591210</v>
      </c>
      <c r="I69" s="34">
        <v>206366130</v>
      </c>
      <c r="J69" s="13">
        <v>0</v>
      </c>
      <c r="K69" s="12">
        <f>G69-I69-J69</f>
        <v>208206600</v>
      </c>
      <c r="L69" s="13"/>
      <c r="M69" s="13"/>
      <c r="N69" s="13"/>
      <c r="O69" s="13"/>
      <c r="P69" s="13"/>
      <c r="Q69" s="12">
        <f>M69-O69-P69</f>
        <v>0</v>
      </c>
    </row>
    <row r="70" spans="1:17" ht="16.5" customHeight="1" x14ac:dyDescent="0.3">
      <c r="A70" s="46"/>
      <c r="B70" s="64"/>
      <c r="C70" s="73" t="s">
        <v>84</v>
      </c>
      <c r="D70" s="74"/>
      <c r="E70" s="75"/>
      <c r="F70" s="11">
        <f>F71</f>
        <v>842850</v>
      </c>
      <c r="G70" s="11">
        <f t="shared" ref="G70:Q70" si="34">G71</f>
        <v>29348820</v>
      </c>
      <c r="H70" s="11">
        <f t="shared" si="34"/>
        <v>1161100</v>
      </c>
      <c r="I70" s="11">
        <f t="shared" si="34"/>
        <v>13535920</v>
      </c>
      <c r="J70" s="11">
        <f t="shared" si="34"/>
        <v>0</v>
      </c>
      <c r="K70" s="11">
        <f t="shared" si="34"/>
        <v>15812900</v>
      </c>
      <c r="L70" s="11">
        <f t="shared" si="34"/>
        <v>0</v>
      </c>
      <c r="M70" s="11">
        <f t="shared" si="34"/>
        <v>0</v>
      </c>
      <c r="N70" s="11">
        <f t="shared" si="34"/>
        <v>0</v>
      </c>
      <c r="O70" s="11">
        <f t="shared" si="34"/>
        <v>0</v>
      </c>
      <c r="P70" s="11">
        <f t="shared" si="34"/>
        <v>0</v>
      </c>
      <c r="Q70" s="11">
        <f t="shared" si="34"/>
        <v>0</v>
      </c>
    </row>
    <row r="71" spans="1:17" ht="16.5" customHeight="1" x14ac:dyDescent="0.3">
      <c r="A71" s="46"/>
      <c r="B71" s="64"/>
      <c r="C71" s="19"/>
      <c r="D71" s="76" t="s">
        <v>84</v>
      </c>
      <c r="E71" s="76"/>
      <c r="F71" s="34">
        <v>842850</v>
      </c>
      <c r="G71" s="34">
        <v>29348820</v>
      </c>
      <c r="H71" s="34">
        <v>1161100</v>
      </c>
      <c r="I71" s="34">
        <v>13535920</v>
      </c>
      <c r="J71" s="13">
        <v>0</v>
      </c>
      <c r="K71" s="12">
        <f>G71-I71-J71</f>
        <v>15812900</v>
      </c>
      <c r="L71" s="13"/>
      <c r="M71" s="13"/>
      <c r="N71" s="13"/>
      <c r="O71" s="13"/>
      <c r="P71" s="13"/>
      <c r="Q71" s="12">
        <f>M71-O71-P71</f>
        <v>0</v>
      </c>
    </row>
    <row r="72" spans="1:17" ht="16.5" customHeight="1" x14ac:dyDescent="0.3">
      <c r="A72" s="46"/>
      <c r="B72" s="64"/>
      <c r="C72" s="78" t="s">
        <v>85</v>
      </c>
      <c r="D72" s="79"/>
      <c r="E72" s="80"/>
      <c r="F72" s="11">
        <f>F73+F74</f>
        <v>508141040</v>
      </c>
      <c r="G72" s="11">
        <f t="shared" ref="G72:Q72" si="35">G73+G74</f>
        <v>3282342330</v>
      </c>
      <c r="H72" s="11">
        <f t="shared" si="35"/>
        <v>363705650</v>
      </c>
      <c r="I72" s="11">
        <f t="shared" si="35"/>
        <v>2234263920</v>
      </c>
      <c r="J72" s="11">
        <f t="shared" si="35"/>
        <v>2538410</v>
      </c>
      <c r="K72" s="11">
        <f t="shared" si="35"/>
        <v>1045540000</v>
      </c>
      <c r="L72" s="11">
        <f t="shared" si="35"/>
        <v>0</v>
      </c>
      <c r="M72" s="11">
        <f t="shared" si="35"/>
        <v>0</v>
      </c>
      <c r="N72" s="11">
        <f t="shared" si="35"/>
        <v>0</v>
      </c>
      <c r="O72" s="11">
        <f t="shared" si="35"/>
        <v>0</v>
      </c>
      <c r="P72" s="11">
        <f t="shared" si="35"/>
        <v>0</v>
      </c>
      <c r="Q72" s="11">
        <f t="shared" si="35"/>
        <v>0</v>
      </c>
    </row>
    <row r="73" spans="1:17" ht="16.5" customHeight="1" x14ac:dyDescent="0.3">
      <c r="A73" s="46"/>
      <c r="B73" s="64"/>
      <c r="C73" s="81"/>
      <c r="D73" s="77" t="s">
        <v>79</v>
      </c>
      <c r="E73" s="77"/>
      <c r="F73" s="34">
        <v>358330610</v>
      </c>
      <c r="G73" s="34">
        <v>2399733080</v>
      </c>
      <c r="H73" s="34">
        <v>275192550</v>
      </c>
      <c r="I73" s="34">
        <v>1724447180</v>
      </c>
      <c r="J73" s="13">
        <v>2538410</v>
      </c>
      <c r="K73" s="12">
        <f t="shared" ref="K73:K74" si="36">G73-I73-J73</f>
        <v>672747490</v>
      </c>
      <c r="L73" s="13"/>
      <c r="M73" s="13"/>
      <c r="N73" s="13"/>
      <c r="O73" s="13"/>
      <c r="P73" s="13"/>
      <c r="Q73" s="12">
        <f t="shared" ref="Q73:Q74" si="37">M73-O73-P73</f>
        <v>0</v>
      </c>
    </row>
    <row r="74" spans="1:17" x14ac:dyDescent="0.3">
      <c r="A74" s="46"/>
      <c r="B74" s="64"/>
      <c r="C74" s="82"/>
      <c r="D74" s="87" t="s">
        <v>86</v>
      </c>
      <c r="E74" s="87"/>
      <c r="F74" s="34">
        <v>149810430</v>
      </c>
      <c r="G74" s="34">
        <v>882609250</v>
      </c>
      <c r="H74" s="34">
        <v>88513100</v>
      </c>
      <c r="I74" s="34">
        <v>509816740</v>
      </c>
      <c r="J74" s="13">
        <v>0</v>
      </c>
      <c r="K74" s="12">
        <f t="shared" si="36"/>
        <v>372792510</v>
      </c>
      <c r="L74" s="13"/>
      <c r="M74" s="13"/>
      <c r="N74" s="13"/>
      <c r="O74" s="13"/>
      <c r="P74" s="13"/>
      <c r="Q74" s="12">
        <f t="shared" si="37"/>
        <v>0</v>
      </c>
    </row>
    <row r="75" spans="1:17" x14ac:dyDescent="0.3">
      <c r="A75" s="46"/>
      <c r="B75" s="64"/>
      <c r="C75" s="73" t="s">
        <v>87</v>
      </c>
      <c r="D75" s="74"/>
      <c r="E75" s="75"/>
      <c r="F75" s="11">
        <f>F76</f>
        <v>0</v>
      </c>
      <c r="G75" s="11">
        <f t="shared" ref="G75:Q75" si="38">G76</f>
        <v>0</v>
      </c>
      <c r="H75" s="11">
        <f t="shared" si="38"/>
        <v>0</v>
      </c>
      <c r="I75" s="11">
        <f t="shared" si="38"/>
        <v>0</v>
      </c>
      <c r="J75" s="11">
        <f t="shared" si="38"/>
        <v>0</v>
      </c>
      <c r="K75" s="11">
        <f t="shared" si="38"/>
        <v>0</v>
      </c>
      <c r="L75" s="11">
        <f t="shared" si="38"/>
        <v>0</v>
      </c>
      <c r="M75" s="11">
        <f t="shared" si="38"/>
        <v>0</v>
      </c>
      <c r="N75" s="11">
        <f t="shared" si="38"/>
        <v>0</v>
      </c>
      <c r="O75" s="11">
        <f t="shared" si="38"/>
        <v>0</v>
      </c>
      <c r="P75" s="11">
        <f t="shared" si="38"/>
        <v>0</v>
      </c>
      <c r="Q75" s="11">
        <f t="shared" si="38"/>
        <v>0</v>
      </c>
    </row>
    <row r="76" spans="1:17" ht="16.5" customHeight="1" x14ac:dyDescent="0.3">
      <c r="A76" s="46"/>
      <c r="B76" s="64"/>
      <c r="C76" s="19"/>
      <c r="D76" s="87" t="s">
        <v>88</v>
      </c>
      <c r="E76" s="87"/>
      <c r="F76" s="13">
        <f>[3]월보작업용!E72</f>
        <v>0</v>
      </c>
      <c r="G76" s="13">
        <f>[3]월보작업용!F72</f>
        <v>0</v>
      </c>
      <c r="H76" s="13">
        <f>[3]월보작업용!G72</f>
        <v>0</v>
      </c>
      <c r="I76" s="13">
        <f>[3]월보작업용!H72</f>
        <v>0</v>
      </c>
      <c r="J76" s="13">
        <f>[3]월보작업용!I72</f>
        <v>0</v>
      </c>
      <c r="K76" s="12">
        <f>G76-I76-J76</f>
        <v>0</v>
      </c>
      <c r="L76" s="13"/>
      <c r="M76" s="13"/>
      <c r="N76" s="13"/>
      <c r="O76" s="13"/>
      <c r="P76" s="13"/>
      <c r="Q76" s="12">
        <f>M76-O76-P76</f>
        <v>0</v>
      </c>
    </row>
    <row r="77" spans="1:17" ht="16.5" customHeight="1" x14ac:dyDescent="0.3">
      <c r="A77" s="46"/>
      <c r="B77" s="64"/>
      <c r="C77" s="73" t="s">
        <v>89</v>
      </c>
      <c r="D77" s="74"/>
      <c r="E77" s="75"/>
      <c r="F77" s="11">
        <f>F78</f>
        <v>236108630</v>
      </c>
      <c r="G77" s="11">
        <f t="shared" ref="G77:Q77" si="39">G78</f>
        <v>1321260330</v>
      </c>
      <c r="H77" s="11">
        <f t="shared" si="39"/>
        <v>72558090</v>
      </c>
      <c r="I77" s="11">
        <f t="shared" si="39"/>
        <v>720134900</v>
      </c>
      <c r="J77" s="11">
        <f t="shared" si="39"/>
        <v>0</v>
      </c>
      <c r="K77" s="11">
        <f t="shared" si="39"/>
        <v>601125430</v>
      </c>
      <c r="L77" s="11">
        <f t="shared" si="39"/>
        <v>0</v>
      </c>
      <c r="M77" s="11">
        <f t="shared" si="39"/>
        <v>0</v>
      </c>
      <c r="N77" s="11">
        <f t="shared" si="39"/>
        <v>0</v>
      </c>
      <c r="O77" s="11">
        <f t="shared" si="39"/>
        <v>0</v>
      </c>
      <c r="P77" s="11">
        <f t="shared" si="39"/>
        <v>0</v>
      </c>
      <c r="Q77" s="11">
        <f t="shared" si="39"/>
        <v>0</v>
      </c>
    </row>
    <row r="78" spans="1:17" ht="16.5" customHeight="1" x14ac:dyDescent="0.3">
      <c r="A78" s="47"/>
      <c r="B78" s="65"/>
      <c r="C78" s="19"/>
      <c r="D78" s="77" t="s">
        <v>90</v>
      </c>
      <c r="E78" s="77"/>
      <c r="F78" s="34">
        <v>236108630</v>
      </c>
      <c r="G78" s="34">
        <v>1321260330</v>
      </c>
      <c r="H78" s="34">
        <v>72558090</v>
      </c>
      <c r="I78" s="34">
        <v>720134900</v>
      </c>
      <c r="J78" s="34">
        <v>0</v>
      </c>
      <c r="K78" s="12">
        <f>G78-I78-J78</f>
        <v>601125430</v>
      </c>
      <c r="L78" s="13"/>
      <c r="M78" s="13"/>
      <c r="N78" s="13"/>
      <c r="O78" s="13"/>
      <c r="P78" s="13"/>
      <c r="Q78" s="12">
        <f>M78-O78-P78</f>
        <v>0</v>
      </c>
    </row>
    <row r="79" spans="1:17" x14ac:dyDescent="0.3">
      <c r="A79" s="83" t="s">
        <v>91</v>
      </c>
      <c r="B79" s="83"/>
      <c r="C79" s="83"/>
      <c r="D79" s="83"/>
      <c r="E79" s="83"/>
      <c r="F79" s="9">
        <f>F80+F81</f>
        <v>148746760</v>
      </c>
      <c r="G79" s="9">
        <f t="shared" ref="G79:Q79" si="40">G80+G81</f>
        <v>19389870800</v>
      </c>
      <c r="H79" s="9">
        <f t="shared" si="40"/>
        <v>4474247900</v>
      </c>
      <c r="I79" s="9">
        <f t="shared" si="40"/>
        <v>19389535240</v>
      </c>
      <c r="J79" s="9">
        <f t="shared" si="40"/>
        <v>0</v>
      </c>
      <c r="K79" s="9">
        <f t="shared" si="40"/>
        <v>335560</v>
      </c>
      <c r="L79" s="9">
        <f t="shared" si="40"/>
        <v>0</v>
      </c>
      <c r="M79" s="9">
        <f t="shared" si="40"/>
        <v>0</v>
      </c>
      <c r="N79" s="9">
        <f t="shared" si="40"/>
        <v>0</v>
      </c>
      <c r="O79" s="9">
        <f t="shared" si="40"/>
        <v>0</v>
      </c>
      <c r="P79" s="9">
        <f t="shared" si="40"/>
        <v>0</v>
      </c>
      <c r="Q79" s="9">
        <f t="shared" si="40"/>
        <v>0</v>
      </c>
    </row>
    <row r="80" spans="1:17" ht="16.5" customHeight="1" x14ac:dyDescent="0.3">
      <c r="A80" s="84"/>
      <c r="B80" s="86" t="s">
        <v>92</v>
      </c>
      <c r="C80" s="86"/>
      <c r="D80" s="86"/>
      <c r="E80" s="86"/>
      <c r="F80" s="34">
        <v>148746760</v>
      </c>
      <c r="G80" s="34">
        <v>19394410040</v>
      </c>
      <c r="H80" s="34">
        <v>4474247900</v>
      </c>
      <c r="I80" s="34">
        <v>19394409390</v>
      </c>
      <c r="J80" s="31">
        <v>0</v>
      </c>
      <c r="K80" s="12">
        <f t="shared" ref="K80:K81" si="41">G80-I80-J80</f>
        <v>650</v>
      </c>
      <c r="L80" s="13"/>
      <c r="M80" s="13"/>
      <c r="N80" s="13"/>
      <c r="O80" s="13"/>
      <c r="P80" s="13"/>
      <c r="Q80" s="12">
        <f t="shared" ref="Q80:Q81" si="42">M80-O80-P80</f>
        <v>0</v>
      </c>
    </row>
    <row r="81" spans="1:17" x14ac:dyDescent="0.3">
      <c r="A81" s="85"/>
      <c r="B81" s="86" t="s">
        <v>93</v>
      </c>
      <c r="C81" s="86"/>
      <c r="D81" s="86"/>
      <c r="E81" s="86"/>
      <c r="F81" s="34">
        <v>0</v>
      </c>
      <c r="G81" s="34">
        <v>-4539240</v>
      </c>
      <c r="H81" s="34">
        <v>0</v>
      </c>
      <c r="I81" s="34">
        <v>-4874150</v>
      </c>
      <c r="J81" s="31">
        <v>0</v>
      </c>
      <c r="K81" s="12">
        <f t="shared" si="41"/>
        <v>334910</v>
      </c>
      <c r="L81" s="13"/>
      <c r="M81" s="13"/>
      <c r="N81" s="13"/>
      <c r="O81" s="13"/>
      <c r="P81" s="13"/>
      <c r="Q81" s="12">
        <f t="shared" si="42"/>
        <v>0</v>
      </c>
    </row>
  </sheetData>
  <sheetProtection algorithmName="SHA-512" hashValue="c8eIm8516bMcyr8DIZYOe0RCElUWRviGJ3s0SDlYxb9RV+OrktYFESIXlIgbYKsbWut6RCnK7K+oybV9Cn/8XQ==" saltValue="aVpKu6X6R8lA4IT26K+kdQ==" spinCount="100000" sheet="1" formatCells="0" formatColumns="0" formatRows="0" selectLockedCells="1"/>
  <mergeCells count="103">
    <mergeCell ref="A79:E79"/>
    <mergeCell ref="A80:A81"/>
    <mergeCell ref="B80:E80"/>
    <mergeCell ref="B81:E81"/>
    <mergeCell ref="D73:E73"/>
    <mergeCell ref="D74:E74"/>
    <mergeCell ref="C75:E75"/>
    <mergeCell ref="D76:E76"/>
    <mergeCell ref="C77:E77"/>
    <mergeCell ref="D78:E78"/>
    <mergeCell ref="D55:E55"/>
    <mergeCell ref="D56:E56"/>
    <mergeCell ref="D57:E57"/>
    <mergeCell ref="B65:E65"/>
    <mergeCell ref="B66:B78"/>
    <mergeCell ref="C66:E66"/>
    <mergeCell ref="D67:E67"/>
    <mergeCell ref="C68:E68"/>
    <mergeCell ref="D69:E69"/>
    <mergeCell ref="C70:E70"/>
    <mergeCell ref="D71:E71"/>
    <mergeCell ref="C72:E72"/>
    <mergeCell ref="C73:C74"/>
    <mergeCell ref="B41:E41"/>
    <mergeCell ref="B42:B64"/>
    <mergeCell ref="C42:E42"/>
    <mergeCell ref="C43:C46"/>
    <mergeCell ref="D43:E43"/>
    <mergeCell ref="D44:E44"/>
    <mergeCell ref="D45:E45"/>
    <mergeCell ref="D46:E46"/>
    <mergeCell ref="C47:E47"/>
    <mergeCell ref="D48:E48"/>
    <mergeCell ref="D58:E58"/>
    <mergeCell ref="D59:E59"/>
    <mergeCell ref="C60:E60"/>
    <mergeCell ref="C61:C64"/>
    <mergeCell ref="D61:E61"/>
    <mergeCell ref="D62:E62"/>
    <mergeCell ref="D63:D64"/>
    <mergeCell ref="C49:E49"/>
    <mergeCell ref="D50:E50"/>
    <mergeCell ref="D51:E51"/>
    <mergeCell ref="C52:E52"/>
    <mergeCell ref="C53:C59"/>
    <mergeCell ref="D53:E53"/>
    <mergeCell ref="D54:E54"/>
    <mergeCell ref="D27:E27"/>
    <mergeCell ref="D28:E28"/>
    <mergeCell ref="C35:E35"/>
    <mergeCell ref="D36:E36"/>
    <mergeCell ref="C37:E37"/>
    <mergeCell ref="C38:C40"/>
    <mergeCell ref="D38:E38"/>
    <mergeCell ref="D39:E39"/>
    <mergeCell ref="D40:E40"/>
    <mergeCell ref="C29:E29"/>
    <mergeCell ref="C30:C34"/>
    <mergeCell ref="D30:E30"/>
    <mergeCell ref="D31:E31"/>
    <mergeCell ref="D32:E32"/>
    <mergeCell ref="D33:E33"/>
    <mergeCell ref="D34:E34"/>
    <mergeCell ref="D14:E14"/>
    <mergeCell ref="D15:E15"/>
    <mergeCell ref="D16:E16"/>
    <mergeCell ref="D17:E17"/>
    <mergeCell ref="D18:E18"/>
    <mergeCell ref="D19:E19"/>
    <mergeCell ref="A8:E8"/>
    <mergeCell ref="A9:A78"/>
    <mergeCell ref="B9:E9"/>
    <mergeCell ref="B10:B40"/>
    <mergeCell ref="C10:E10"/>
    <mergeCell ref="C11:C12"/>
    <mergeCell ref="D11:E11"/>
    <mergeCell ref="D12:E12"/>
    <mergeCell ref="C13:E13"/>
    <mergeCell ref="C14:C22"/>
    <mergeCell ref="D20:E20"/>
    <mergeCell ref="D21:E21"/>
    <mergeCell ref="D22:E22"/>
    <mergeCell ref="C23:E23"/>
    <mergeCell ref="C24:C28"/>
    <mergeCell ref="D24:E24"/>
    <mergeCell ref="D25:E25"/>
    <mergeCell ref="D26:E26"/>
    <mergeCell ref="L5:M5"/>
    <mergeCell ref="N5:O5"/>
    <mergeCell ref="P5:P6"/>
    <mergeCell ref="Q5:Q6"/>
    <mergeCell ref="D6:E6"/>
    <mergeCell ref="A7:E7"/>
    <mergeCell ref="A1:Q1"/>
    <mergeCell ref="A2:E2"/>
    <mergeCell ref="A3:E3"/>
    <mergeCell ref="A4:E5"/>
    <mergeCell ref="F4:K4"/>
    <mergeCell ref="L4:Q4"/>
    <mergeCell ref="F5:G5"/>
    <mergeCell ref="H5:I5"/>
    <mergeCell ref="J5:J6"/>
    <mergeCell ref="K5:K6"/>
  </mergeCells>
  <phoneticPr fontId="3" type="noConversion"/>
  <pageMargins left="0.25" right="0.25" top="0.75" bottom="0.75" header="0.3" footer="0.3"/>
  <pageSetup paperSize="9" scale="55" fitToHeight="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3"/>
  <sheetViews>
    <sheetView zoomScaleNormal="100" workbookViewId="0">
      <selection activeCell="E9" sqref="E9"/>
    </sheetView>
  </sheetViews>
  <sheetFormatPr defaultRowHeight="16.5" x14ac:dyDescent="0.3"/>
  <cols>
    <col min="1" max="1" width="2.75" style="1" customWidth="1"/>
    <col min="2" max="2" width="28.125" style="1" customWidth="1"/>
    <col min="3" max="3" width="13.875" style="3" bestFit="1" customWidth="1"/>
    <col min="4" max="4" width="15.625" style="3" bestFit="1" customWidth="1"/>
    <col min="5" max="5" width="13.875" style="3" bestFit="1" customWidth="1"/>
    <col min="6" max="6" width="15.625" style="3" bestFit="1" customWidth="1"/>
    <col min="7" max="7" width="11.625" style="3" customWidth="1"/>
    <col min="8" max="10" width="15.625" style="3" bestFit="1" customWidth="1"/>
    <col min="11" max="11" width="13.875" style="3" bestFit="1" customWidth="1"/>
    <col min="12" max="12" width="15.625" style="3" bestFit="1" customWidth="1"/>
    <col min="13" max="13" width="13.875" style="3" bestFit="1" customWidth="1"/>
    <col min="14" max="14" width="15.625" style="3" bestFit="1" customWidth="1"/>
    <col min="15" max="16" width="15.625" style="1" bestFit="1" customWidth="1"/>
    <col min="17" max="17" width="13.875" style="1" bestFit="1" customWidth="1"/>
    <col min="18" max="18" width="15.625" style="1" bestFit="1" customWidth="1"/>
    <col min="19" max="19" width="12.625" style="1" bestFit="1" customWidth="1"/>
    <col min="20" max="20" width="15.625" style="1" bestFit="1" customWidth="1"/>
    <col min="21" max="16384" width="9" style="1"/>
  </cols>
  <sheetData>
    <row r="1" spans="1:20" ht="26.25" x14ac:dyDescent="0.3">
      <c r="A1" s="40" t="s">
        <v>112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20"/>
      <c r="P1" s="20"/>
      <c r="Q1" s="20"/>
      <c r="R1" s="20"/>
    </row>
    <row r="2" spans="1:20" ht="26.25" x14ac:dyDescent="0.3">
      <c r="C2" s="2"/>
      <c r="D2" s="2"/>
      <c r="E2" s="21"/>
      <c r="F2" s="21"/>
      <c r="G2" s="21"/>
      <c r="H2" s="21"/>
      <c r="I2" s="21"/>
      <c r="J2" s="21"/>
      <c r="K2" s="2"/>
      <c r="L2" s="2"/>
      <c r="M2" s="2"/>
      <c r="N2" s="2"/>
      <c r="T2" s="1" t="s">
        <v>94</v>
      </c>
    </row>
    <row r="3" spans="1:20" ht="15" customHeight="1" x14ac:dyDescent="0.3">
      <c r="A3" s="38" t="s">
        <v>95</v>
      </c>
      <c r="B3" s="38"/>
      <c r="C3" s="38" t="s">
        <v>96</v>
      </c>
      <c r="D3" s="38"/>
      <c r="E3" s="38"/>
      <c r="F3" s="38"/>
      <c r="G3" s="38"/>
      <c r="H3" s="38"/>
      <c r="I3" s="38" t="s">
        <v>97</v>
      </c>
      <c r="J3" s="38"/>
      <c r="K3" s="38"/>
      <c r="L3" s="38"/>
      <c r="M3" s="38"/>
      <c r="N3" s="38"/>
      <c r="O3" s="38" t="s">
        <v>98</v>
      </c>
      <c r="P3" s="38"/>
      <c r="Q3" s="38"/>
      <c r="R3" s="38"/>
      <c r="S3" s="38"/>
      <c r="T3" s="38"/>
    </row>
    <row r="4" spans="1:20" ht="26.25" customHeight="1" x14ac:dyDescent="0.3">
      <c r="A4" s="38"/>
      <c r="B4" s="38"/>
      <c r="C4" s="37" t="s">
        <v>99</v>
      </c>
      <c r="D4" s="37"/>
      <c r="E4" s="37" t="s">
        <v>10</v>
      </c>
      <c r="F4" s="37"/>
      <c r="G4" s="37" t="s">
        <v>7</v>
      </c>
      <c r="H4" s="37" t="s">
        <v>8</v>
      </c>
      <c r="I4" s="37" t="s">
        <v>99</v>
      </c>
      <c r="J4" s="37"/>
      <c r="K4" s="37" t="s">
        <v>10</v>
      </c>
      <c r="L4" s="37"/>
      <c r="M4" s="37" t="s">
        <v>7</v>
      </c>
      <c r="N4" s="37" t="s">
        <v>8</v>
      </c>
      <c r="O4" s="37" t="s">
        <v>99</v>
      </c>
      <c r="P4" s="37"/>
      <c r="Q4" s="37" t="s">
        <v>10</v>
      </c>
      <c r="R4" s="37"/>
      <c r="S4" s="37" t="s">
        <v>7</v>
      </c>
      <c r="T4" s="37" t="s">
        <v>8</v>
      </c>
    </row>
    <row r="5" spans="1:20" ht="15" customHeight="1" x14ac:dyDescent="0.3">
      <c r="A5" s="38"/>
      <c r="B5" s="38"/>
      <c r="C5" s="7" t="s">
        <v>100</v>
      </c>
      <c r="D5" s="7" t="s">
        <v>101</v>
      </c>
      <c r="E5" s="7" t="s">
        <v>100</v>
      </c>
      <c r="F5" s="7" t="s">
        <v>102</v>
      </c>
      <c r="G5" s="37"/>
      <c r="H5" s="37"/>
      <c r="I5" s="7" t="s">
        <v>20</v>
      </c>
      <c r="J5" s="7" t="s">
        <v>21</v>
      </c>
      <c r="K5" s="7" t="s">
        <v>20</v>
      </c>
      <c r="L5" s="7" t="s">
        <v>22</v>
      </c>
      <c r="M5" s="37"/>
      <c r="N5" s="37"/>
      <c r="O5" s="7" t="s">
        <v>20</v>
      </c>
      <c r="P5" s="7" t="s">
        <v>21</v>
      </c>
      <c r="Q5" s="7" t="s">
        <v>20</v>
      </c>
      <c r="R5" s="7" t="s">
        <v>22</v>
      </c>
      <c r="S5" s="37"/>
      <c r="T5" s="37"/>
    </row>
    <row r="6" spans="1:20" ht="16.5" customHeight="1" x14ac:dyDescent="0.3">
      <c r="A6" s="22"/>
      <c r="B6" s="23" t="s">
        <v>103</v>
      </c>
      <c r="C6" s="24">
        <f>C7+C13</f>
        <v>508141040</v>
      </c>
      <c r="D6" s="24">
        <f t="shared" ref="D6:T6" si="0">D7+D13</f>
        <v>3282342330</v>
      </c>
      <c r="E6" s="24">
        <f t="shared" si="0"/>
        <v>363705650</v>
      </c>
      <c r="F6" s="24">
        <f t="shared" si="0"/>
        <v>2234263920</v>
      </c>
      <c r="G6" s="24">
        <f t="shared" si="0"/>
        <v>2538410</v>
      </c>
      <c r="H6" s="24">
        <f t="shared" si="0"/>
        <v>1045540000</v>
      </c>
      <c r="I6" s="24">
        <f t="shared" si="0"/>
        <v>31048790</v>
      </c>
      <c r="J6" s="24">
        <f t="shared" si="0"/>
        <v>7763251660</v>
      </c>
      <c r="K6" s="24">
        <f t="shared" si="0"/>
        <v>79408920</v>
      </c>
      <c r="L6" s="24">
        <f t="shared" si="0"/>
        <v>1047902190</v>
      </c>
      <c r="M6" s="24">
        <f t="shared" si="0"/>
        <v>527605190</v>
      </c>
      <c r="N6" s="24">
        <f t="shared" si="0"/>
        <v>6187744280</v>
      </c>
      <c r="O6" s="24">
        <f t="shared" si="0"/>
        <v>539189830</v>
      </c>
      <c r="P6" s="24">
        <f t="shared" si="0"/>
        <v>11045593990</v>
      </c>
      <c r="Q6" s="24">
        <f t="shared" si="0"/>
        <v>443114570</v>
      </c>
      <c r="R6" s="24">
        <f t="shared" si="0"/>
        <v>3282166110</v>
      </c>
      <c r="S6" s="24">
        <f t="shared" si="0"/>
        <v>530143600</v>
      </c>
      <c r="T6" s="24">
        <f t="shared" si="0"/>
        <v>7233284280</v>
      </c>
    </row>
    <row r="7" spans="1:20" ht="16.5" customHeight="1" x14ac:dyDescent="0.3">
      <c r="A7" s="25"/>
      <c r="B7" s="26" t="s">
        <v>79</v>
      </c>
      <c r="C7" s="9">
        <f>SUM(C8:C12)</f>
        <v>358330610</v>
      </c>
      <c r="D7" s="9">
        <f t="shared" ref="D7:N7" si="1">SUM(D8:D12)</f>
        <v>2399733080</v>
      </c>
      <c r="E7" s="9">
        <f t="shared" si="1"/>
        <v>275192550</v>
      </c>
      <c r="F7" s="9">
        <f t="shared" si="1"/>
        <v>1724447180</v>
      </c>
      <c r="G7" s="9">
        <f t="shared" si="1"/>
        <v>2538410</v>
      </c>
      <c r="H7" s="9">
        <f t="shared" si="1"/>
        <v>672747490</v>
      </c>
      <c r="I7" s="9">
        <f t="shared" si="1"/>
        <v>24185770</v>
      </c>
      <c r="J7" s="9">
        <f t="shared" si="1"/>
        <v>6737396040</v>
      </c>
      <c r="K7" s="9">
        <f t="shared" si="1"/>
        <v>74052270</v>
      </c>
      <c r="L7" s="9">
        <f t="shared" si="1"/>
        <v>896420750</v>
      </c>
      <c r="M7" s="9">
        <f t="shared" si="1"/>
        <v>478683950</v>
      </c>
      <c r="N7" s="9">
        <f t="shared" si="1"/>
        <v>5362291340</v>
      </c>
      <c r="O7" s="9">
        <f>SUM(O8:O12)</f>
        <v>382516380</v>
      </c>
      <c r="P7" s="9">
        <f t="shared" ref="P7:S7" si="2">SUM(P8:P12)</f>
        <v>9137129120</v>
      </c>
      <c r="Q7" s="9">
        <f t="shared" si="2"/>
        <v>349244820</v>
      </c>
      <c r="R7" s="9">
        <f t="shared" si="2"/>
        <v>2620867930</v>
      </c>
      <c r="S7" s="9">
        <f t="shared" si="2"/>
        <v>481222360</v>
      </c>
      <c r="T7" s="9">
        <f>P7-R7-S7</f>
        <v>6035038830</v>
      </c>
    </row>
    <row r="8" spans="1:20" ht="16.5" customHeight="1" x14ac:dyDescent="0.3">
      <c r="A8" s="88"/>
      <c r="B8" s="27" t="s">
        <v>104</v>
      </c>
      <c r="C8" s="34">
        <f>[4]과태료작업용!C6</f>
        <v>51354130</v>
      </c>
      <c r="D8" s="34">
        <f>[4]과태료작업용!D6</f>
        <v>372942640</v>
      </c>
      <c r="E8" s="34">
        <f>[4]과태료작업용!E6</f>
        <v>19801430</v>
      </c>
      <c r="F8" s="34">
        <f>[4]과태료작업용!F6</f>
        <v>113003320</v>
      </c>
      <c r="G8" s="34">
        <f>[4]과태료작업용!G6</f>
        <v>1273610</v>
      </c>
      <c r="H8" s="28">
        <f t="shared" ref="H8:H13" si="3">D8-F8-G8</f>
        <v>258665710</v>
      </c>
      <c r="I8" s="34">
        <f>[4]과태료작업용!I6</f>
        <v>12905010</v>
      </c>
      <c r="J8" s="34">
        <f>[4]과태료작업용!J6</f>
        <v>3599195950</v>
      </c>
      <c r="K8" s="34">
        <f>[4]과태료작업용!K6</f>
        <v>30607280</v>
      </c>
      <c r="L8" s="34">
        <f>[4]과태료작업용!L6</f>
        <v>350775230</v>
      </c>
      <c r="M8" s="34">
        <f>[4]과태료작업용!M6</f>
        <v>311655020</v>
      </c>
      <c r="N8" s="28">
        <f t="shared" ref="N8:N13" si="4">J8-L8-M8</f>
        <v>2936765700</v>
      </c>
      <c r="O8" s="28">
        <f>C8+I8</f>
        <v>64259140</v>
      </c>
      <c r="P8" s="28">
        <f t="shared" ref="P8:S13" si="5">D8+J8</f>
        <v>3972138590</v>
      </c>
      <c r="Q8" s="28">
        <f t="shared" si="5"/>
        <v>50408710</v>
      </c>
      <c r="R8" s="28">
        <f t="shared" si="5"/>
        <v>463778550</v>
      </c>
      <c r="S8" s="28">
        <f t="shared" si="5"/>
        <v>312928630</v>
      </c>
      <c r="T8" s="28">
        <f t="shared" ref="T8:T13" si="6">P8-R8-S8</f>
        <v>3195431410</v>
      </c>
    </row>
    <row r="9" spans="1:20" x14ac:dyDescent="0.3">
      <c r="A9" s="89"/>
      <c r="B9" s="27" t="s">
        <v>105</v>
      </c>
      <c r="C9" s="34">
        <f>[4]과태료작업용!C7</f>
        <v>18952920</v>
      </c>
      <c r="D9" s="34">
        <f>[4]과태료작업용!D7</f>
        <v>169677400</v>
      </c>
      <c r="E9" s="34">
        <f>[4]과태료작업용!E7</f>
        <v>14948660</v>
      </c>
      <c r="F9" s="34">
        <f>[4]과태료작업용!F7</f>
        <v>90548220</v>
      </c>
      <c r="G9" s="34">
        <f>[4]과태료작업용!G7</f>
        <v>1264800</v>
      </c>
      <c r="H9" s="28">
        <f t="shared" si="3"/>
        <v>77864380</v>
      </c>
      <c r="I9" s="34">
        <f>[4]과태료작업용!I7</f>
        <v>3573160</v>
      </c>
      <c r="J9" s="34">
        <f>[4]과태료작업용!J7</f>
        <v>993695310</v>
      </c>
      <c r="K9" s="34">
        <f>[4]과태료작업용!K7</f>
        <v>9586430</v>
      </c>
      <c r="L9" s="34">
        <f>[4]과태료작업용!L7</f>
        <v>136635150</v>
      </c>
      <c r="M9" s="34">
        <f>[4]과태료작업용!M7</f>
        <v>88086160</v>
      </c>
      <c r="N9" s="28">
        <f t="shared" si="4"/>
        <v>768974000</v>
      </c>
      <c r="O9" s="28">
        <f t="shared" ref="O9:O12" si="7">C9+I9</f>
        <v>22526080</v>
      </c>
      <c r="P9" s="28">
        <f t="shared" si="5"/>
        <v>1163372710</v>
      </c>
      <c r="Q9" s="28">
        <f t="shared" si="5"/>
        <v>24535090</v>
      </c>
      <c r="R9" s="28">
        <f t="shared" si="5"/>
        <v>227183370</v>
      </c>
      <c r="S9" s="28">
        <f t="shared" si="5"/>
        <v>89350960</v>
      </c>
      <c r="T9" s="28">
        <f t="shared" si="6"/>
        <v>846838380</v>
      </c>
    </row>
    <row r="10" spans="1:20" ht="16.5" customHeight="1" x14ac:dyDescent="0.3">
      <c r="A10" s="89"/>
      <c r="B10" s="29" t="s">
        <v>106</v>
      </c>
      <c r="C10" s="34">
        <f>[4]과태료작업용!C8</f>
        <v>282478860</v>
      </c>
      <c r="D10" s="34">
        <f>[4]과태료작업용!D8</f>
        <v>1799230040</v>
      </c>
      <c r="E10" s="34">
        <f>[4]과태료작업용!E8</f>
        <v>235617060</v>
      </c>
      <c r="F10" s="34">
        <f>[4]과태료작업용!F8</f>
        <v>1477450900</v>
      </c>
      <c r="G10" s="34">
        <f>[4]과태료작업용!G8</f>
        <v>0</v>
      </c>
      <c r="H10" s="28">
        <f t="shared" si="3"/>
        <v>321779140</v>
      </c>
      <c r="I10" s="34">
        <f>[4]과태료작업용!I8</f>
        <v>7286620</v>
      </c>
      <c r="J10" s="34">
        <f>[4]과태료작업용!J8</f>
        <v>2078046510</v>
      </c>
      <c r="K10" s="34">
        <f>[4]과태료작업용!K8</f>
        <v>33216780</v>
      </c>
      <c r="L10" s="34">
        <f>[4]과태료작업용!L8</f>
        <v>403328300</v>
      </c>
      <c r="M10" s="34">
        <f>[4]과태료작업용!M8</f>
        <v>75793070</v>
      </c>
      <c r="N10" s="28">
        <f t="shared" si="4"/>
        <v>1598925140</v>
      </c>
      <c r="O10" s="28">
        <f t="shared" si="7"/>
        <v>289765480</v>
      </c>
      <c r="P10" s="28">
        <f t="shared" si="5"/>
        <v>3877276550</v>
      </c>
      <c r="Q10" s="28">
        <f t="shared" si="5"/>
        <v>268833840</v>
      </c>
      <c r="R10" s="28">
        <f t="shared" si="5"/>
        <v>1880779200</v>
      </c>
      <c r="S10" s="28">
        <f t="shared" si="5"/>
        <v>75793070</v>
      </c>
      <c r="T10" s="28">
        <f t="shared" si="6"/>
        <v>1920704280</v>
      </c>
    </row>
    <row r="11" spans="1:20" x14ac:dyDescent="0.3">
      <c r="A11" s="89"/>
      <c r="B11" s="29" t="s">
        <v>107</v>
      </c>
      <c r="C11" s="34">
        <f>[4]과태료작업용!C9</f>
        <v>0</v>
      </c>
      <c r="D11" s="34">
        <f>[4]과태료작업용!D9</f>
        <v>0</v>
      </c>
      <c r="E11" s="34">
        <f>[4]과태료작업용!E9</f>
        <v>0</v>
      </c>
      <c r="F11" s="34">
        <f>[4]과태료작업용!F9</f>
        <v>0</v>
      </c>
      <c r="G11" s="34">
        <f>[4]과태료작업용!G9</f>
        <v>0</v>
      </c>
      <c r="H11" s="28">
        <f t="shared" si="3"/>
        <v>0</v>
      </c>
      <c r="I11" s="34">
        <f>[4]과태료작업용!I9</f>
        <v>0</v>
      </c>
      <c r="J11" s="34">
        <f>[4]과태료작업용!J9</f>
        <v>5246000</v>
      </c>
      <c r="K11" s="34">
        <f>[4]과태료작업용!K9</f>
        <v>0</v>
      </c>
      <c r="L11" s="34">
        <f>[4]과태료작업용!L9</f>
        <v>1031000</v>
      </c>
      <c r="M11" s="34">
        <f>[4]과태료작업용!M9</f>
        <v>0</v>
      </c>
      <c r="N11" s="28">
        <f t="shared" si="4"/>
        <v>4215000</v>
      </c>
      <c r="O11" s="28">
        <f t="shared" si="7"/>
        <v>0</v>
      </c>
      <c r="P11" s="28">
        <f t="shared" si="5"/>
        <v>5246000</v>
      </c>
      <c r="Q11" s="28">
        <f t="shared" si="5"/>
        <v>0</v>
      </c>
      <c r="R11" s="28">
        <f t="shared" si="5"/>
        <v>1031000</v>
      </c>
      <c r="S11" s="28">
        <f t="shared" si="5"/>
        <v>0</v>
      </c>
      <c r="T11" s="28">
        <f t="shared" si="6"/>
        <v>4215000</v>
      </c>
    </row>
    <row r="12" spans="1:20" x14ac:dyDescent="0.3">
      <c r="A12" s="90"/>
      <c r="B12" s="29" t="s">
        <v>108</v>
      </c>
      <c r="C12" s="34">
        <f>[4]과태료작업용!C10</f>
        <v>5544700</v>
      </c>
      <c r="D12" s="34">
        <f>[4]과태료작업용!D10</f>
        <v>57883000</v>
      </c>
      <c r="E12" s="34">
        <f>[4]과태료작업용!E10</f>
        <v>4825400</v>
      </c>
      <c r="F12" s="34">
        <f>[4]과태료작업용!F10</f>
        <v>43444740</v>
      </c>
      <c r="G12" s="34">
        <f>[4]과태료작업용!G10</f>
        <v>0</v>
      </c>
      <c r="H12" s="28">
        <f t="shared" si="3"/>
        <v>14438260</v>
      </c>
      <c r="I12" s="34">
        <f>[4]과태료작업용!I10</f>
        <v>420980</v>
      </c>
      <c r="J12" s="34">
        <f>[4]과태료작업용!J10</f>
        <v>61212270</v>
      </c>
      <c r="K12" s="34">
        <f>[4]과태료작업용!K10</f>
        <v>641780</v>
      </c>
      <c r="L12" s="34">
        <f>[4]과태료작업용!L10</f>
        <v>4651070</v>
      </c>
      <c r="M12" s="34">
        <f>[4]과태료작업용!M10</f>
        <v>3149700</v>
      </c>
      <c r="N12" s="28">
        <f t="shared" si="4"/>
        <v>53411500</v>
      </c>
      <c r="O12" s="28">
        <f t="shared" si="7"/>
        <v>5965680</v>
      </c>
      <c r="P12" s="28">
        <f t="shared" si="5"/>
        <v>119095270</v>
      </c>
      <c r="Q12" s="28">
        <f t="shared" si="5"/>
        <v>5467180</v>
      </c>
      <c r="R12" s="28">
        <f t="shared" si="5"/>
        <v>48095810</v>
      </c>
      <c r="S12" s="28">
        <f t="shared" si="5"/>
        <v>3149700</v>
      </c>
      <c r="T12" s="28">
        <f t="shared" si="6"/>
        <v>67849760</v>
      </c>
    </row>
    <row r="13" spans="1:20" ht="16.5" customHeight="1" x14ac:dyDescent="0.3">
      <c r="A13" s="25"/>
      <c r="B13" s="26" t="s">
        <v>109</v>
      </c>
      <c r="C13" s="36">
        <f>[4]과태료작업용!C11</f>
        <v>149810430</v>
      </c>
      <c r="D13" s="36">
        <f>[4]과태료작업용!D11</f>
        <v>882609250</v>
      </c>
      <c r="E13" s="36">
        <f>[4]과태료작업용!E11</f>
        <v>88513100</v>
      </c>
      <c r="F13" s="36">
        <f>[4]과태료작업용!F11</f>
        <v>509816740</v>
      </c>
      <c r="G13" s="36">
        <f>[4]과태료작업용!G11</f>
        <v>0</v>
      </c>
      <c r="H13" s="9">
        <f t="shared" si="3"/>
        <v>372792510</v>
      </c>
      <c r="I13" s="36">
        <f>[4]과태료작업용!I11</f>
        <v>6863020</v>
      </c>
      <c r="J13" s="36">
        <f>[4]과태료작업용!J11</f>
        <v>1025855620</v>
      </c>
      <c r="K13" s="36">
        <f>[4]과태료작업용!K11</f>
        <v>5356650</v>
      </c>
      <c r="L13" s="36">
        <f>[4]과태료작업용!L11</f>
        <v>151481440</v>
      </c>
      <c r="M13" s="36">
        <f>[4]과태료작업용!M11</f>
        <v>48921240</v>
      </c>
      <c r="N13" s="9">
        <f t="shared" si="4"/>
        <v>825452940</v>
      </c>
      <c r="O13" s="9">
        <f>C13+I13</f>
        <v>156673450</v>
      </c>
      <c r="P13" s="9">
        <f t="shared" si="5"/>
        <v>1908464870</v>
      </c>
      <c r="Q13" s="9">
        <f t="shared" si="5"/>
        <v>93869750</v>
      </c>
      <c r="R13" s="9">
        <f t="shared" si="5"/>
        <v>661298180</v>
      </c>
      <c r="S13" s="9">
        <f t="shared" si="5"/>
        <v>48921240</v>
      </c>
      <c r="T13" s="9">
        <f t="shared" si="6"/>
        <v>1198245450</v>
      </c>
    </row>
  </sheetData>
  <sheetProtection algorithmName="SHA-512" hashValue="neNVW2bHQnUi4QzV4o6yRv+Wxf+7CU2aeOq848IdHFUMpPK4/4rQC6zU+/rEO2YNVExrC5anNbuFnj4vXq5wnQ==" saltValue="oUU+L3dn+npaR6yjKkDPnA==" spinCount="100000" sheet="1" formatCells="0" formatColumns="0" formatRows="0" selectLockedCells="1"/>
  <mergeCells count="18">
    <mergeCell ref="A8:A12"/>
    <mergeCell ref="K4:L4"/>
    <mergeCell ref="M4:M5"/>
    <mergeCell ref="N4:N5"/>
    <mergeCell ref="O4:P4"/>
    <mergeCell ref="A1:N1"/>
    <mergeCell ref="A3:B5"/>
    <mergeCell ref="C3:H3"/>
    <mergeCell ref="I3:N3"/>
    <mergeCell ref="O3:T3"/>
    <mergeCell ref="C4:D4"/>
    <mergeCell ref="E4:F4"/>
    <mergeCell ref="G4:G5"/>
    <mergeCell ref="H4:H5"/>
    <mergeCell ref="I4:J4"/>
    <mergeCell ref="T4:T5"/>
    <mergeCell ref="Q4:R4"/>
    <mergeCell ref="S4:S5"/>
  </mergeCells>
  <phoneticPr fontId="3" type="noConversion"/>
  <pageMargins left="0.25" right="0.25" top="0.75" bottom="0.75" header="0.3" footer="0.3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월보</vt:lpstr>
      <vt:lpstr>과태료</vt:lpstr>
      <vt:lpstr>Sheet1</vt:lpstr>
      <vt:lpstr>과태료!Print_Area</vt:lpstr>
      <vt:lpstr>월보!Print_Area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2021-06-10T08:13:23Z</cp:lastPrinted>
  <dcterms:created xsi:type="dcterms:W3CDTF">2021-03-11T02:09:47Z</dcterms:created>
  <dcterms:modified xsi:type="dcterms:W3CDTF">2022-09-12T05:25:13Z</dcterms:modified>
</cp:coreProperties>
</file>