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2025 세외수입 주요업무\징수실적보고\여수시홈페이지\"/>
    </mc:Choice>
  </mc:AlternateContent>
  <xr:revisionPtr revIDLastSave="0" documentId="8_{6CF15246-1054-4293-BA8E-F0FEA4806CE0}" xr6:coauthVersionLast="47" xr6:coauthVersionMax="47" xr10:uidLastSave="{00000000-0000-0000-0000-000000000000}"/>
  <bookViews>
    <workbookView xWindow="-120" yWindow="-120" windowWidth="29040" windowHeight="15840" xr2:uid="{0BAC9ABE-5E40-4999-8E70-C9F807407E94}"/>
  </bookViews>
  <sheets>
    <sheet name="시청홈페이지(일반회계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1" l="1"/>
  <c r="K58" i="1"/>
  <c r="J58" i="1"/>
  <c r="J57" i="1" s="1"/>
  <c r="I58" i="1"/>
  <c r="H58" i="1"/>
  <c r="O58" i="1" s="1"/>
  <c r="O57" i="1" s="1"/>
  <c r="G58" i="1"/>
  <c r="N58" i="1" s="1"/>
  <c r="N57" i="1" s="1"/>
  <c r="F58" i="1"/>
  <c r="M58" i="1" s="1"/>
  <c r="M57" i="1" s="1"/>
  <c r="E58" i="1"/>
  <c r="L57" i="1"/>
  <c r="K57" i="1"/>
  <c r="I57" i="1"/>
  <c r="E57" i="1"/>
  <c r="L56" i="1"/>
  <c r="K56" i="1"/>
  <c r="J56" i="1"/>
  <c r="I56" i="1"/>
  <c r="H56" i="1"/>
  <c r="O56" i="1" s="1"/>
  <c r="G56" i="1"/>
  <c r="N56" i="1" s="1"/>
  <c r="F56" i="1"/>
  <c r="M56" i="1" s="1"/>
  <c r="E56" i="1"/>
  <c r="L55" i="1"/>
  <c r="K55" i="1"/>
  <c r="J55" i="1"/>
  <c r="I55" i="1"/>
  <c r="H55" i="1"/>
  <c r="O55" i="1" s="1"/>
  <c r="G55" i="1"/>
  <c r="N55" i="1" s="1"/>
  <c r="F55" i="1"/>
  <c r="M55" i="1" s="1"/>
  <c r="E55" i="1"/>
  <c r="L54" i="1"/>
  <c r="L48" i="1" s="1"/>
  <c r="K54" i="1"/>
  <c r="J54" i="1"/>
  <c r="I54" i="1"/>
  <c r="H54" i="1"/>
  <c r="O54" i="1" s="1"/>
  <c r="G54" i="1"/>
  <c r="N54" i="1" s="1"/>
  <c r="F54" i="1"/>
  <c r="M54" i="1" s="1"/>
  <c r="E54" i="1"/>
  <c r="L53" i="1"/>
  <c r="K53" i="1"/>
  <c r="J53" i="1"/>
  <c r="I53" i="1"/>
  <c r="H53" i="1"/>
  <c r="O53" i="1" s="1"/>
  <c r="G53" i="1"/>
  <c r="N53" i="1" s="1"/>
  <c r="F53" i="1"/>
  <c r="M53" i="1" s="1"/>
  <c r="E53" i="1"/>
  <c r="L52" i="1"/>
  <c r="K52" i="1"/>
  <c r="J52" i="1"/>
  <c r="J48" i="1" s="1"/>
  <c r="I52" i="1"/>
  <c r="H52" i="1"/>
  <c r="O52" i="1" s="1"/>
  <c r="G52" i="1"/>
  <c r="N52" i="1" s="1"/>
  <c r="F52" i="1"/>
  <c r="M52" i="1" s="1"/>
  <c r="E52" i="1"/>
  <c r="L51" i="1"/>
  <c r="K51" i="1"/>
  <c r="J51" i="1"/>
  <c r="I51" i="1"/>
  <c r="I48" i="1" s="1"/>
  <c r="H51" i="1"/>
  <c r="O51" i="1" s="1"/>
  <c r="G51" i="1"/>
  <c r="N51" i="1" s="1"/>
  <c r="F51" i="1"/>
  <c r="M51" i="1" s="1"/>
  <c r="E51" i="1"/>
  <c r="L50" i="1"/>
  <c r="K50" i="1"/>
  <c r="J50" i="1"/>
  <c r="I50" i="1"/>
  <c r="H50" i="1"/>
  <c r="O50" i="1" s="1"/>
  <c r="G50" i="1"/>
  <c r="N50" i="1" s="1"/>
  <c r="F50" i="1"/>
  <c r="M50" i="1" s="1"/>
  <c r="E50" i="1"/>
  <c r="L49" i="1"/>
  <c r="K49" i="1"/>
  <c r="K48" i="1" s="1"/>
  <c r="J49" i="1"/>
  <c r="I49" i="1"/>
  <c r="H49" i="1"/>
  <c r="H48" i="1" s="1"/>
  <c r="O48" i="1" s="1"/>
  <c r="G49" i="1"/>
  <c r="N49" i="1" s="1"/>
  <c r="F49" i="1"/>
  <c r="O49" i="1" s="1"/>
  <c r="E49" i="1"/>
  <c r="E48" i="1" s="1"/>
  <c r="F48" i="1"/>
  <c r="O47" i="1"/>
  <c r="M47" i="1"/>
  <c r="L47" i="1"/>
  <c r="K47" i="1"/>
  <c r="J47" i="1"/>
  <c r="I47" i="1"/>
  <c r="H47" i="1"/>
  <c r="G47" i="1"/>
  <c r="F47" i="1"/>
  <c r="E47" i="1"/>
  <c r="N47" i="1" s="1"/>
  <c r="N46" i="1"/>
  <c r="L46" i="1"/>
  <c r="M46" i="1" s="1"/>
  <c r="K46" i="1"/>
  <c r="J46" i="1"/>
  <c r="I46" i="1"/>
  <c r="H46" i="1"/>
  <c r="O46" i="1" s="1"/>
  <c r="G46" i="1"/>
  <c r="F46" i="1"/>
  <c r="E46" i="1"/>
  <c r="O45" i="1"/>
  <c r="M45" i="1"/>
  <c r="L45" i="1"/>
  <c r="K45" i="1"/>
  <c r="J45" i="1"/>
  <c r="I45" i="1"/>
  <c r="H45" i="1"/>
  <c r="G45" i="1"/>
  <c r="N45" i="1" s="1"/>
  <c r="F45" i="1"/>
  <c r="E45" i="1"/>
  <c r="N44" i="1"/>
  <c r="L44" i="1"/>
  <c r="K44" i="1"/>
  <c r="J44" i="1"/>
  <c r="I44" i="1"/>
  <c r="H44" i="1"/>
  <c r="G44" i="1"/>
  <c r="F44" i="1"/>
  <c r="M44" i="1" s="1"/>
  <c r="E44" i="1"/>
  <c r="M43" i="1"/>
  <c r="L43" i="1"/>
  <c r="K43" i="1"/>
  <c r="J43" i="1"/>
  <c r="I43" i="1"/>
  <c r="H43" i="1"/>
  <c r="O43" i="1" s="1"/>
  <c r="G43" i="1"/>
  <c r="N43" i="1" s="1"/>
  <c r="F43" i="1"/>
  <c r="E43" i="1"/>
  <c r="L42" i="1"/>
  <c r="L32" i="1" s="1"/>
  <c r="K42" i="1"/>
  <c r="J42" i="1"/>
  <c r="I42" i="1"/>
  <c r="H42" i="1"/>
  <c r="O42" i="1" s="1"/>
  <c r="G42" i="1"/>
  <c r="N42" i="1" s="1"/>
  <c r="F42" i="1"/>
  <c r="M42" i="1" s="1"/>
  <c r="E42" i="1"/>
  <c r="L41" i="1"/>
  <c r="K41" i="1"/>
  <c r="J41" i="1"/>
  <c r="I41" i="1"/>
  <c r="H41" i="1"/>
  <c r="O41" i="1" s="1"/>
  <c r="G41" i="1"/>
  <c r="N41" i="1" s="1"/>
  <c r="F41" i="1"/>
  <c r="M41" i="1" s="1"/>
  <c r="E41" i="1"/>
  <c r="L40" i="1"/>
  <c r="K40" i="1"/>
  <c r="J40" i="1"/>
  <c r="J32" i="1" s="1"/>
  <c r="I40" i="1"/>
  <c r="H40" i="1"/>
  <c r="O40" i="1" s="1"/>
  <c r="G40" i="1"/>
  <c r="N40" i="1" s="1"/>
  <c r="F40" i="1"/>
  <c r="M40" i="1" s="1"/>
  <c r="E40" i="1"/>
  <c r="L39" i="1"/>
  <c r="K39" i="1"/>
  <c r="J39" i="1"/>
  <c r="I39" i="1"/>
  <c r="I32" i="1" s="1"/>
  <c r="H39" i="1"/>
  <c r="O39" i="1" s="1"/>
  <c r="G39" i="1"/>
  <c r="N39" i="1" s="1"/>
  <c r="F39" i="1"/>
  <c r="M39" i="1" s="1"/>
  <c r="E39" i="1"/>
  <c r="L38" i="1"/>
  <c r="K38" i="1"/>
  <c r="J38" i="1"/>
  <c r="I38" i="1"/>
  <c r="H38" i="1"/>
  <c r="O38" i="1" s="1"/>
  <c r="G38" i="1"/>
  <c r="N38" i="1" s="1"/>
  <c r="F38" i="1"/>
  <c r="M38" i="1" s="1"/>
  <c r="E38" i="1"/>
  <c r="O37" i="1"/>
  <c r="L37" i="1"/>
  <c r="K37" i="1"/>
  <c r="J37" i="1"/>
  <c r="I37" i="1"/>
  <c r="H37" i="1"/>
  <c r="G37" i="1"/>
  <c r="N37" i="1" s="1"/>
  <c r="F37" i="1"/>
  <c r="M37" i="1" s="1"/>
  <c r="E37" i="1"/>
  <c r="L36" i="1"/>
  <c r="K36" i="1"/>
  <c r="J36" i="1"/>
  <c r="I36" i="1"/>
  <c r="H36" i="1"/>
  <c r="G36" i="1"/>
  <c r="F36" i="1"/>
  <c r="O36" i="1" s="1"/>
  <c r="E36" i="1"/>
  <c r="N36" i="1" s="1"/>
  <c r="O35" i="1"/>
  <c r="M35" i="1"/>
  <c r="L35" i="1"/>
  <c r="K35" i="1"/>
  <c r="J35" i="1"/>
  <c r="I35" i="1"/>
  <c r="H35" i="1"/>
  <c r="G35" i="1"/>
  <c r="F35" i="1"/>
  <c r="F32" i="1" s="1"/>
  <c r="E35" i="1"/>
  <c r="N35" i="1" s="1"/>
  <c r="O34" i="1"/>
  <c r="N34" i="1"/>
  <c r="L34" i="1"/>
  <c r="M34" i="1" s="1"/>
  <c r="K34" i="1"/>
  <c r="J34" i="1"/>
  <c r="I34" i="1"/>
  <c r="H34" i="1"/>
  <c r="G34" i="1"/>
  <c r="F34" i="1"/>
  <c r="E34" i="1"/>
  <c r="O33" i="1"/>
  <c r="N33" i="1"/>
  <c r="M33" i="1"/>
  <c r="L33" i="1"/>
  <c r="K33" i="1"/>
  <c r="K32" i="1" s="1"/>
  <c r="J33" i="1"/>
  <c r="I33" i="1"/>
  <c r="H33" i="1"/>
  <c r="G33" i="1"/>
  <c r="F33" i="1"/>
  <c r="E33" i="1"/>
  <c r="E32" i="1" s="1"/>
  <c r="M31" i="1"/>
  <c r="L31" i="1"/>
  <c r="K31" i="1"/>
  <c r="J31" i="1"/>
  <c r="I31" i="1"/>
  <c r="H31" i="1"/>
  <c r="O31" i="1" s="1"/>
  <c r="G31" i="1"/>
  <c r="N31" i="1" s="1"/>
  <c r="F31" i="1"/>
  <c r="E31" i="1"/>
  <c r="L30" i="1"/>
  <c r="K30" i="1"/>
  <c r="J30" i="1"/>
  <c r="I30" i="1"/>
  <c r="H30" i="1"/>
  <c r="O30" i="1" s="1"/>
  <c r="G30" i="1"/>
  <c r="N30" i="1" s="1"/>
  <c r="F30" i="1"/>
  <c r="M30" i="1" s="1"/>
  <c r="E30" i="1"/>
  <c r="L29" i="1"/>
  <c r="K29" i="1"/>
  <c r="J29" i="1"/>
  <c r="I29" i="1"/>
  <c r="H29" i="1"/>
  <c r="O29" i="1" s="1"/>
  <c r="G29" i="1"/>
  <c r="N29" i="1" s="1"/>
  <c r="F29" i="1"/>
  <c r="M29" i="1" s="1"/>
  <c r="E29" i="1"/>
  <c r="L28" i="1"/>
  <c r="K28" i="1"/>
  <c r="J28" i="1"/>
  <c r="I28" i="1"/>
  <c r="H28" i="1"/>
  <c r="O28" i="1" s="1"/>
  <c r="G28" i="1"/>
  <c r="N28" i="1" s="1"/>
  <c r="F28" i="1"/>
  <c r="M28" i="1" s="1"/>
  <c r="E28" i="1"/>
  <c r="L27" i="1"/>
  <c r="K27" i="1"/>
  <c r="J27" i="1"/>
  <c r="I27" i="1"/>
  <c r="H27" i="1"/>
  <c r="O27" i="1" s="1"/>
  <c r="G27" i="1"/>
  <c r="N27" i="1" s="1"/>
  <c r="F27" i="1"/>
  <c r="M27" i="1" s="1"/>
  <c r="E27" i="1"/>
  <c r="L26" i="1"/>
  <c r="K26" i="1"/>
  <c r="J26" i="1"/>
  <c r="I26" i="1"/>
  <c r="H26" i="1"/>
  <c r="O26" i="1" s="1"/>
  <c r="G26" i="1"/>
  <c r="N26" i="1" s="1"/>
  <c r="F26" i="1"/>
  <c r="M26" i="1" s="1"/>
  <c r="E26" i="1"/>
  <c r="L25" i="1"/>
  <c r="K25" i="1"/>
  <c r="J25" i="1"/>
  <c r="I25" i="1"/>
  <c r="H25" i="1"/>
  <c r="G25" i="1"/>
  <c r="N25" i="1" s="1"/>
  <c r="F25" i="1"/>
  <c r="O25" i="1" s="1"/>
  <c r="E25" i="1"/>
  <c r="L24" i="1"/>
  <c r="K24" i="1"/>
  <c r="J24" i="1"/>
  <c r="I24" i="1"/>
  <c r="H24" i="1"/>
  <c r="G24" i="1"/>
  <c r="N24" i="1" s="1"/>
  <c r="F24" i="1"/>
  <c r="O24" i="1" s="1"/>
  <c r="E24" i="1"/>
  <c r="O23" i="1"/>
  <c r="L23" i="1"/>
  <c r="K23" i="1"/>
  <c r="J23" i="1"/>
  <c r="I23" i="1"/>
  <c r="H23" i="1"/>
  <c r="G23" i="1"/>
  <c r="F23" i="1"/>
  <c r="M23" i="1" s="1"/>
  <c r="E23" i="1"/>
  <c r="N23" i="1" s="1"/>
  <c r="O22" i="1"/>
  <c r="N22" i="1"/>
  <c r="M22" i="1"/>
  <c r="L22" i="1"/>
  <c r="K22" i="1"/>
  <c r="J22" i="1"/>
  <c r="I22" i="1"/>
  <c r="H22" i="1"/>
  <c r="G22" i="1"/>
  <c r="F22" i="1"/>
  <c r="E22" i="1"/>
  <c r="O21" i="1"/>
  <c r="N21" i="1"/>
  <c r="M21" i="1"/>
  <c r="L21" i="1"/>
  <c r="K21" i="1"/>
  <c r="J21" i="1"/>
  <c r="I21" i="1"/>
  <c r="H21" i="1"/>
  <c r="G21" i="1"/>
  <c r="F21" i="1"/>
  <c r="E21" i="1"/>
  <c r="O20" i="1"/>
  <c r="N20" i="1"/>
  <c r="L20" i="1"/>
  <c r="M20" i="1" s="1"/>
  <c r="K20" i="1"/>
  <c r="J20" i="1"/>
  <c r="I20" i="1"/>
  <c r="H20" i="1"/>
  <c r="G20" i="1"/>
  <c r="F20" i="1"/>
  <c r="E20" i="1"/>
  <c r="N19" i="1"/>
  <c r="M19" i="1"/>
  <c r="L19" i="1"/>
  <c r="K19" i="1"/>
  <c r="J19" i="1"/>
  <c r="I19" i="1"/>
  <c r="H19" i="1"/>
  <c r="O19" i="1" s="1"/>
  <c r="G19" i="1"/>
  <c r="F19" i="1"/>
  <c r="E19" i="1"/>
  <c r="L18" i="1"/>
  <c r="M18" i="1" s="1"/>
  <c r="K18" i="1"/>
  <c r="J18" i="1"/>
  <c r="I18" i="1"/>
  <c r="H18" i="1"/>
  <c r="O18" i="1" s="1"/>
  <c r="G18" i="1"/>
  <c r="N18" i="1" s="1"/>
  <c r="F18" i="1"/>
  <c r="E18" i="1"/>
  <c r="L17" i="1"/>
  <c r="K17" i="1"/>
  <c r="J17" i="1"/>
  <c r="I17" i="1"/>
  <c r="H17" i="1"/>
  <c r="O17" i="1" s="1"/>
  <c r="G17" i="1"/>
  <c r="N17" i="1" s="1"/>
  <c r="F17" i="1"/>
  <c r="M17" i="1" s="1"/>
  <c r="E17" i="1"/>
  <c r="L16" i="1"/>
  <c r="K16" i="1"/>
  <c r="J16" i="1"/>
  <c r="I16" i="1"/>
  <c r="H16" i="1"/>
  <c r="O16" i="1" s="1"/>
  <c r="G16" i="1"/>
  <c r="N16" i="1" s="1"/>
  <c r="F16" i="1"/>
  <c r="M16" i="1" s="1"/>
  <c r="E16" i="1"/>
  <c r="L15" i="1"/>
  <c r="K15" i="1"/>
  <c r="J15" i="1"/>
  <c r="I15" i="1"/>
  <c r="H15" i="1"/>
  <c r="O15" i="1" s="1"/>
  <c r="G15" i="1"/>
  <c r="N15" i="1" s="1"/>
  <c r="F15" i="1"/>
  <c r="M15" i="1" s="1"/>
  <c r="E15" i="1"/>
  <c r="L14" i="1"/>
  <c r="K14" i="1"/>
  <c r="J14" i="1"/>
  <c r="I14" i="1"/>
  <c r="H14" i="1"/>
  <c r="H6" i="1" s="1"/>
  <c r="G14" i="1"/>
  <c r="N14" i="1" s="1"/>
  <c r="F14" i="1"/>
  <c r="M14" i="1" s="1"/>
  <c r="E14" i="1"/>
  <c r="L13" i="1"/>
  <c r="K13" i="1"/>
  <c r="J13" i="1"/>
  <c r="I13" i="1"/>
  <c r="H13" i="1"/>
  <c r="O13" i="1" s="1"/>
  <c r="G13" i="1"/>
  <c r="N13" i="1" s="1"/>
  <c r="F13" i="1"/>
  <c r="M13" i="1" s="1"/>
  <c r="E13" i="1"/>
  <c r="L12" i="1"/>
  <c r="K12" i="1"/>
  <c r="J12" i="1"/>
  <c r="I12" i="1"/>
  <c r="H12" i="1"/>
  <c r="G12" i="1"/>
  <c r="N12" i="1" s="1"/>
  <c r="F12" i="1"/>
  <c r="O12" i="1" s="1"/>
  <c r="E12" i="1"/>
  <c r="O11" i="1"/>
  <c r="L11" i="1"/>
  <c r="K11" i="1"/>
  <c r="J11" i="1"/>
  <c r="I11" i="1"/>
  <c r="H11" i="1"/>
  <c r="G11" i="1"/>
  <c r="F11" i="1"/>
  <c r="M11" i="1" s="1"/>
  <c r="E11" i="1"/>
  <c r="N11" i="1" s="1"/>
  <c r="O10" i="1"/>
  <c r="N10" i="1"/>
  <c r="M10" i="1"/>
  <c r="L10" i="1"/>
  <c r="K10" i="1"/>
  <c r="J10" i="1"/>
  <c r="I10" i="1"/>
  <c r="H10" i="1"/>
  <c r="G10" i="1"/>
  <c r="G6" i="1" s="1"/>
  <c r="F10" i="1"/>
  <c r="E10" i="1"/>
  <c r="O9" i="1"/>
  <c r="N9" i="1"/>
  <c r="M9" i="1"/>
  <c r="L9" i="1"/>
  <c r="K9" i="1"/>
  <c r="J9" i="1"/>
  <c r="I9" i="1"/>
  <c r="H9" i="1"/>
  <c r="G9" i="1"/>
  <c r="F9" i="1"/>
  <c r="F6" i="1" s="1"/>
  <c r="E9" i="1"/>
  <c r="O8" i="1"/>
  <c r="N8" i="1"/>
  <c r="L8" i="1"/>
  <c r="M8" i="1" s="1"/>
  <c r="K8" i="1"/>
  <c r="J8" i="1"/>
  <c r="I8" i="1"/>
  <c r="H8" i="1"/>
  <c r="G8" i="1"/>
  <c r="F8" i="1"/>
  <c r="E8" i="1"/>
  <c r="O7" i="1"/>
  <c r="N7" i="1"/>
  <c r="M7" i="1"/>
  <c r="L7" i="1"/>
  <c r="K7" i="1"/>
  <c r="K6" i="1" s="1"/>
  <c r="K5" i="1" s="1"/>
  <c r="J7" i="1"/>
  <c r="I7" i="1"/>
  <c r="I6" i="1" s="1"/>
  <c r="I5" i="1" s="1"/>
  <c r="H7" i="1"/>
  <c r="G7" i="1"/>
  <c r="F7" i="1"/>
  <c r="E7" i="1"/>
  <c r="E6" i="1" s="1"/>
  <c r="E5" i="1" s="1"/>
  <c r="L6" i="1"/>
  <c r="L5" i="1" s="1"/>
  <c r="J6" i="1"/>
  <c r="N6" i="1" l="1"/>
  <c r="O6" i="1"/>
  <c r="M6" i="1"/>
  <c r="J5" i="1"/>
  <c r="O44" i="1"/>
  <c r="G48" i="1"/>
  <c r="N48" i="1" s="1"/>
  <c r="F57" i="1"/>
  <c r="F5" i="1" s="1"/>
  <c r="G57" i="1"/>
  <c r="G32" i="1"/>
  <c r="N32" i="1" s="1"/>
  <c r="H57" i="1"/>
  <c r="M25" i="1"/>
  <c r="H32" i="1"/>
  <c r="O32" i="1" s="1"/>
  <c r="M49" i="1"/>
  <c r="M48" i="1" s="1"/>
  <c r="M12" i="1"/>
  <c r="O14" i="1"/>
  <c r="M24" i="1"/>
  <c r="M36" i="1"/>
  <c r="M32" i="1" s="1"/>
  <c r="H5" i="1" l="1"/>
  <c r="O5" i="1" s="1"/>
  <c r="G5" i="1"/>
  <c r="N5" i="1" s="1"/>
  <c r="M5" i="1" l="1"/>
</calcChain>
</file>

<file path=xl/sharedStrings.xml><?xml version="1.0" encoding="utf-8"?>
<sst xmlns="http://schemas.openxmlformats.org/spreadsheetml/2006/main" count="96" uniqueCount="88">
  <si>
    <t>2025년 2월</t>
    <phoneticPr fontId="3" type="noConversion"/>
  </si>
  <si>
    <t>지방세외수입 징수보고서(일반회계)</t>
    <phoneticPr fontId="3" type="noConversion"/>
  </si>
  <si>
    <t>○ 자치단체명 : 전라남도 여수시</t>
    <phoneticPr fontId="5" type="noConversion"/>
  </si>
  <si>
    <t>(단위: 원, %)</t>
    <phoneticPr fontId="5" type="noConversion"/>
  </si>
  <si>
    <t>항목</t>
    <phoneticPr fontId="5" type="noConversion"/>
  </si>
  <si>
    <t>ⓐ징수결정액
(본월분)</t>
    <phoneticPr fontId="5" type="noConversion"/>
  </si>
  <si>
    <t>①징수결정액
(누계)</t>
    <phoneticPr fontId="5" type="noConversion"/>
  </si>
  <si>
    <t>ⓑ수납액
(본월분)</t>
    <phoneticPr fontId="5" type="noConversion"/>
  </si>
  <si>
    <t>②수납액
(누계)</t>
    <phoneticPr fontId="5" type="noConversion"/>
  </si>
  <si>
    <t>과오납액
(본월분)</t>
    <phoneticPr fontId="5" type="noConversion"/>
  </si>
  <si>
    <t>③과오납액
(누계)</t>
    <phoneticPr fontId="5" type="noConversion"/>
  </si>
  <si>
    <t>불납결손액
(본월분)</t>
    <phoneticPr fontId="5" type="noConversion"/>
  </si>
  <si>
    <t>④불납결손액
(누계)</t>
    <phoneticPr fontId="3" type="noConversion"/>
  </si>
  <si>
    <t>미수납액
(①-②-④)</t>
    <phoneticPr fontId="5" type="noConversion"/>
  </si>
  <si>
    <t>당월징수율
(ⓑ/ⓐ)</t>
    <phoneticPr fontId="5" type="noConversion"/>
  </si>
  <si>
    <t>누적징수율
(②/①)</t>
    <phoneticPr fontId="5" type="noConversion"/>
  </si>
  <si>
    <t>합계</t>
    <phoneticPr fontId="5" type="noConversion"/>
  </si>
  <si>
    <t>경상적 세외수입</t>
    <phoneticPr fontId="5" type="noConversion"/>
  </si>
  <si>
    <t>재산임대수입</t>
    <phoneticPr fontId="5" type="noConversion"/>
  </si>
  <si>
    <t>국유재산임대료</t>
    <phoneticPr fontId="5" type="noConversion"/>
  </si>
  <si>
    <t>공유재산임대료</t>
    <phoneticPr fontId="5" type="noConversion"/>
  </si>
  <si>
    <t>사용료수입</t>
    <phoneticPr fontId="5" type="noConversion"/>
  </si>
  <si>
    <t>도로사용료</t>
  </si>
  <si>
    <t>하천사용료</t>
  </si>
  <si>
    <t>하수도사용료</t>
  </si>
  <si>
    <t>상수도사용료</t>
  </si>
  <si>
    <t>공유수면사용료</t>
    <phoneticPr fontId="5" type="noConversion"/>
  </si>
  <si>
    <t>시장사용료</t>
  </si>
  <si>
    <t>입장료수입</t>
  </si>
  <si>
    <t>주차요금수입</t>
    <phoneticPr fontId="5" type="noConversion"/>
  </si>
  <si>
    <t>기타사용료</t>
  </si>
  <si>
    <t>수수료수입</t>
    <phoneticPr fontId="5" type="noConversion"/>
  </si>
  <si>
    <t>증지수입</t>
  </si>
  <si>
    <t>폐기물처리수수료</t>
    <phoneticPr fontId="5" type="noConversion"/>
  </si>
  <si>
    <t>재활용품수거판매수입</t>
  </si>
  <si>
    <t>보건의료수수료</t>
    <phoneticPr fontId="5" type="noConversion"/>
  </si>
  <si>
    <t>기타수수료</t>
  </si>
  <si>
    <t>사업수입</t>
    <phoneticPr fontId="5" type="noConversion"/>
  </si>
  <si>
    <t>사업장생산수입</t>
  </si>
  <si>
    <t>청산금수입</t>
  </si>
  <si>
    <t>매각사업수입</t>
  </si>
  <si>
    <t>배당금수입</t>
    <phoneticPr fontId="5" type="noConversion"/>
  </si>
  <si>
    <t>기타사업수입</t>
  </si>
  <si>
    <t>징수교부금수입</t>
    <phoneticPr fontId="5" type="noConversion"/>
  </si>
  <si>
    <t>이자수입　</t>
    <phoneticPr fontId="5" type="noConversion"/>
  </si>
  <si>
    <t>공공예금이자수입</t>
  </si>
  <si>
    <t>융자금회수이자수입</t>
    <phoneticPr fontId="5" type="noConversion"/>
  </si>
  <si>
    <t>기타이자수입</t>
    <phoneticPr fontId="5" type="noConversion"/>
  </si>
  <si>
    <t>임시적세외수입</t>
  </si>
  <si>
    <t>재산매각수입</t>
    <phoneticPr fontId="5" type="noConversion"/>
  </si>
  <si>
    <t>국유재산매각귀속수입금</t>
  </si>
  <si>
    <t>시도유재산매각귀속수입금</t>
  </si>
  <si>
    <t>공유재산매각수입금</t>
  </si>
  <si>
    <t>불용품매각대금</t>
    <phoneticPr fontId="5" type="noConversion"/>
  </si>
  <si>
    <t>자치단체간 부담금</t>
    <phoneticPr fontId="5" type="noConversion"/>
  </si>
  <si>
    <t>자치단체간 부담금</t>
  </si>
  <si>
    <t>보조금 반환수입</t>
    <phoneticPr fontId="5" type="noConversion"/>
  </si>
  <si>
    <t>시도비보조금등반환수입</t>
    <phoneticPr fontId="5" type="noConversion"/>
  </si>
  <si>
    <t>자체보조금등반환수입</t>
    <phoneticPr fontId="5" type="noConversion"/>
  </si>
  <si>
    <t>위탁비반환수입</t>
    <phoneticPr fontId="5" type="noConversion"/>
  </si>
  <si>
    <t>기타수입</t>
    <phoneticPr fontId="5" type="noConversion"/>
  </si>
  <si>
    <t>체납처분수입</t>
    <phoneticPr fontId="5" type="noConversion"/>
  </si>
  <si>
    <t>보상금수납금</t>
    <phoneticPr fontId="5" type="noConversion"/>
  </si>
  <si>
    <t>기부금수입</t>
    <phoneticPr fontId="5" type="noConversion"/>
  </si>
  <si>
    <t>지적재조사조정금</t>
    <phoneticPr fontId="5" type="noConversion"/>
  </si>
  <si>
    <t>지방교부세감소분보전수입</t>
    <phoneticPr fontId="5" type="noConversion"/>
  </si>
  <si>
    <t>위약금</t>
    <phoneticPr fontId="5" type="noConversion"/>
  </si>
  <si>
    <t>그외수입</t>
    <phoneticPr fontId="5" type="noConversion"/>
  </si>
  <si>
    <t>지방행정제재 부과금</t>
    <phoneticPr fontId="5" type="noConversion"/>
  </si>
  <si>
    <t>과징금</t>
    <phoneticPr fontId="5" type="noConversion"/>
  </si>
  <si>
    <t>이행강제금</t>
    <phoneticPr fontId="5" type="noConversion"/>
  </si>
  <si>
    <t>변상금</t>
    <phoneticPr fontId="5" type="noConversion"/>
  </si>
  <si>
    <t>과태료</t>
    <phoneticPr fontId="5" type="noConversion"/>
  </si>
  <si>
    <t>차량관련과태료</t>
    <phoneticPr fontId="5" type="noConversion"/>
  </si>
  <si>
    <t>기타과태료</t>
    <phoneticPr fontId="5" type="noConversion"/>
  </si>
  <si>
    <t>환수금</t>
    <phoneticPr fontId="5" type="noConversion"/>
  </si>
  <si>
    <t>부정이익환수금</t>
    <phoneticPr fontId="5" type="noConversion"/>
  </si>
  <si>
    <t>부담금</t>
    <phoneticPr fontId="5" type="noConversion"/>
  </si>
  <si>
    <t>범칙금</t>
    <phoneticPr fontId="5" type="noConversion"/>
  </si>
  <si>
    <t>지난연도 수입</t>
    <phoneticPr fontId="5" type="noConversion"/>
  </si>
  <si>
    <t>※ 작성요령</t>
    <phoneticPr fontId="3" type="noConversion"/>
  </si>
  <si>
    <t>1. 작성대상 : 일반회계</t>
    <phoneticPr fontId="3" type="noConversion"/>
  </si>
  <si>
    <t>2. 작성기준 : 매월 20일까지 전월 자료 세외수입통계정보시스템 징수월보 등록</t>
    <phoneticPr fontId="3" type="noConversion"/>
  </si>
  <si>
    <t>3. 제출방법 : 세외수입통계정보시스템</t>
    <phoneticPr fontId="3" type="noConversion"/>
  </si>
  <si>
    <t>4. 해당 지자체에서 부과, 징수되는 세외수입은 모두 포함하고, 자료 누락이나 잘못된 값이 들어가지 않도록 자료 작성에 각별히 신경(향후 연감 작업시 검증자료로 활용예정)</t>
    <phoneticPr fontId="3" type="noConversion"/>
  </si>
  <si>
    <t>5. 징수결정액은 납부자가 납부해야할 최종 금액으로 부과취소 등 감액분은 제외</t>
    <phoneticPr fontId="3" type="noConversion"/>
  </si>
  <si>
    <t>6. 수납액은 납부자가 실제 납부한 금액에서 과오납 환급금을 제외한 금액</t>
    <phoneticPr fontId="3" type="noConversion"/>
  </si>
  <si>
    <t>7. 불납결손액은 징수 불가능 금액으로 결손처분한 금액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</si>
</sst>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.00_);[Red]\(#,##0.00\)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indexed="0"/>
      <name val="System"/>
      <family val="2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4" fillId="0" borderId="0" xfId="1" applyFont="1" applyAlignment="1" applyProtection="1">
      <alignment horizontal="left" vertical="center"/>
      <protection locked="0"/>
    </xf>
    <xf numFmtId="176" fontId="4" fillId="0" borderId="0" xfId="1" applyNumberFormat="1" applyFont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176" fontId="6" fillId="0" borderId="0" xfId="1" applyNumberFormat="1" applyFont="1" applyProtection="1">
      <alignment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4" fillId="2" borderId="2" xfId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177" fontId="4" fillId="3" borderId="2" xfId="1" applyNumberFormat="1" applyFont="1" applyFill="1" applyBorder="1">
      <alignment vertical="center"/>
    </xf>
    <xf numFmtId="0" fontId="8" fillId="3" borderId="2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177" fontId="4" fillId="4" borderId="2" xfId="1" applyNumberFormat="1" applyFont="1" applyFill="1" applyBorder="1">
      <alignment vertical="center"/>
    </xf>
    <xf numFmtId="0" fontId="8" fillId="4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177" fontId="1" fillId="0" borderId="2" xfId="1" applyNumberFormat="1" applyBorder="1" applyProtection="1">
      <alignment vertical="center"/>
      <protection locked="0"/>
    </xf>
    <xf numFmtId="177" fontId="6" fillId="0" borderId="2" xfId="1" applyNumberFormat="1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9" fillId="4" borderId="6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6" fillId="0" borderId="4" xfId="1" applyFont="1" applyBorder="1" applyAlignment="1">
      <alignment horizontal="center" vertical="center" wrapText="1"/>
    </xf>
    <xf numFmtId="178" fontId="4" fillId="4" borderId="2" xfId="1" applyNumberFormat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9" fillId="0" borderId="2" xfId="1" applyFont="1" applyBorder="1" applyAlignment="1">
      <alignment horizontal="center" vertical="center" wrapText="1"/>
    </xf>
  </cellXfs>
  <cellStyles count="4">
    <cellStyle name="표준" xfId="0" builtinId="0"/>
    <cellStyle name="표준 2" xfId="2" xr:uid="{F734417F-AE63-4CB7-AEEF-11D8C6D8DB3C}"/>
    <cellStyle name="표준 3" xfId="3" xr:uid="{262204A3-8AB0-4E72-B6C4-4FEFE1AC4DE9}"/>
    <cellStyle name="표준 7" xfId="1" xr:uid="{E8AA39A7-D60F-4E7B-A7B6-F33A77D971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9733;2025%20&#49464;&#50808;&#49688;&#51077;%20&#51452;&#50836;&#50629;&#47924;/&#51669;&#49688;&#49892;&#51201;&#48372;&#44256;/&#50900;&#48372;/&#9733;2025&#45380;%202&#50900;%20&#49464;&#50808;&#49688;&#51077;%20&#51669;&#49688;&#49892;&#51201;%20&#48372;&#44256;-&#51089;&#50629;&#508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월보"/>
      <sheetName val="과태료"/>
      <sheetName val="월보작업용"/>
      <sheetName val="과태료작업용"/>
      <sheetName val="검산"/>
      <sheetName val="징수보고서(지난년도제외)"/>
      <sheetName val="징수보고서(과목)"/>
      <sheetName val="현년도과태료"/>
      <sheetName val="지난년도과목"/>
      <sheetName val="구분"/>
      <sheetName val="기타특별회계"/>
      <sheetName val="시청홈페이지(일반회계)"/>
      <sheetName val="행정안전부(특별회계)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세외수입</v>
          </cell>
          <cell r="B3" t="str">
            <v>200-00 세외수입</v>
          </cell>
          <cell r="C3">
            <v>0</v>
          </cell>
          <cell r="D3">
            <v>6693113227</v>
          </cell>
          <cell r="E3">
            <v>31164425892</v>
          </cell>
          <cell r="F3">
            <v>6822975700</v>
          </cell>
          <cell r="G3">
            <v>11754172152</v>
          </cell>
          <cell r="H3">
            <v>7558660</v>
          </cell>
          <cell r="I3">
            <v>46864231</v>
          </cell>
          <cell r="J3">
            <v>16196210</v>
          </cell>
          <cell r="K3">
            <v>46263370</v>
          </cell>
          <cell r="L3">
            <v>19363990370</v>
          </cell>
          <cell r="M3" t="str">
            <v>0%</v>
          </cell>
          <cell r="N3" t="str">
            <v>37.72%</v>
          </cell>
          <cell r="O3" t="str">
            <v>납기도래</v>
          </cell>
        </row>
        <row r="4">
          <cell r="A4" t="str">
            <v>경상적세외수입</v>
          </cell>
          <cell r="B4" t="str">
            <v>210-00 경상적세외수입</v>
          </cell>
          <cell r="C4">
            <v>0</v>
          </cell>
          <cell r="D4">
            <v>2368123450</v>
          </cell>
          <cell r="E4">
            <v>5244919608</v>
          </cell>
          <cell r="F4">
            <v>2502887165</v>
          </cell>
          <cell r="G4">
            <v>5049227488</v>
          </cell>
          <cell r="H4">
            <v>5208290</v>
          </cell>
          <cell r="I4">
            <v>6144910</v>
          </cell>
          <cell r="J4">
            <v>0</v>
          </cell>
          <cell r="K4">
            <v>0</v>
          </cell>
          <cell r="L4">
            <v>195692120</v>
          </cell>
          <cell r="M4" t="str">
            <v>0%</v>
          </cell>
          <cell r="N4" t="str">
            <v>96.27%</v>
          </cell>
          <cell r="O4" t="str">
            <v>납기도래</v>
          </cell>
        </row>
        <row r="5">
          <cell r="A5" t="str">
            <v>재산임대수입</v>
          </cell>
          <cell r="B5" t="str">
            <v>211-00 재산임대수입</v>
          </cell>
          <cell r="C5">
            <v>0</v>
          </cell>
          <cell r="D5">
            <v>39417760</v>
          </cell>
          <cell r="E5">
            <v>180601130</v>
          </cell>
          <cell r="F5">
            <v>47646790</v>
          </cell>
          <cell r="G5">
            <v>75359100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105242030</v>
          </cell>
          <cell r="M5" t="str">
            <v>0%</v>
          </cell>
          <cell r="N5" t="str">
            <v>41.73%</v>
          </cell>
          <cell r="O5" t="str">
            <v>납기도래</v>
          </cell>
        </row>
        <row r="6">
          <cell r="A6" t="str">
            <v>국유재산임대료</v>
          </cell>
          <cell r="B6" t="str">
            <v>211-01 국유재산임대료</v>
          </cell>
          <cell r="C6">
            <v>0</v>
          </cell>
          <cell r="D6">
            <v>547850</v>
          </cell>
          <cell r="E6">
            <v>562470</v>
          </cell>
          <cell r="F6">
            <v>528420</v>
          </cell>
          <cell r="G6">
            <v>543040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19430</v>
          </cell>
          <cell r="M6" t="str">
            <v>0%</v>
          </cell>
          <cell r="N6" t="str">
            <v>96.55%</v>
          </cell>
          <cell r="O6" t="str">
            <v>납기도래</v>
          </cell>
        </row>
        <row r="7">
          <cell r="A7" t="str">
            <v>공유재산임대료</v>
          </cell>
          <cell r="B7" t="str">
            <v>211-02 공유재산임대료</v>
          </cell>
          <cell r="C7">
            <v>0</v>
          </cell>
          <cell r="D7">
            <v>38869910</v>
          </cell>
          <cell r="E7">
            <v>180038660</v>
          </cell>
          <cell r="F7">
            <v>47118370</v>
          </cell>
          <cell r="G7">
            <v>74816060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105222600</v>
          </cell>
          <cell r="M7" t="str">
            <v>0%</v>
          </cell>
          <cell r="N7" t="str">
            <v>41.56%</v>
          </cell>
          <cell r="O7" t="str">
            <v>납기도래</v>
          </cell>
        </row>
        <row r="8">
          <cell r="A8" t="str">
            <v>사용료수입</v>
          </cell>
          <cell r="B8" t="str">
            <v>212-00 사용료수입</v>
          </cell>
          <cell r="C8">
            <v>0</v>
          </cell>
          <cell r="D8">
            <v>414373320</v>
          </cell>
          <cell r="E8">
            <v>1069556285</v>
          </cell>
          <cell r="F8">
            <v>531378635</v>
          </cell>
          <cell r="G8">
            <v>1003566295</v>
          </cell>
          <cell r="H8">
            <v>5164390</v>
          </cell>
          <cell r="I8">
            <v>6095010</v>
          </cell>
          <cell r="J8">
            <v>0</v>
          </cell>
          <cell r="K8">
            <v>0</v>
          </cell>
          <cell r="L8">
            <v>65989990</v>
          </cell>
          <cell r="M8" t="str">
            <v>0%</v>
          </cell>
          <cell r="N8" t="str">
            <v>93.83%</v>
          </cell>
          <cell r="O8" t="str">
            <v>납기도래</v>
          </cell>
        </row>
        <row r="9">
          <cell r="A9" t="str">
            <v>도로사용료</v>
          </cell>
          <cell r="B9" t="str">
            <v>212-01 도로사용료</v>
          </cell>
          <cell r="C9">
            <v>0</v>
          </cell>
          <cell r="D9">
            <v>28534060</v>
          </cell>
          <cell r="E9">
            <v>129872260</v>
          </cell>
          <cell r="F9">
            <v>72041240</v>
          </cell>
          <cell r="G9">
            <v>103685840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26186420</v>
          </cell>
          <cell r="M9" t="str">
            <v>0%</v>
          </cell>
          <cell r="N9" t="str">
            <v>79.84%</v>
          </cell>
          <cell r="O9" t="str">
            <v>납기도래</v>
          </cell>
        </row>
        <row r="10">
          <cell r="A10" t="str">
            <v>하천사용료</v>
          </cell>
          <cell r="B10" t="str">
            <v>212-02 하천사용료</v>
          </cell>
          <cell r="C10">
            <v>0</v>
          </cell>
          <cell r="D10">
            <v>2613260</v>
          </cell>
          <cell r="E10">
            <v>2652650</v>
          </cell>
          <cell r="F10">
            <v>55000</v>
          </cell>
          <cell r="G10">
            <v>55000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2597650</v>
          </cell>
          <cell r="M10" t="str">
            <v>0%</v>
          </cell>
          <cell r="N10" t="str">
            <v>2.07%</v>
          </cell>
          <cell r="O10" t="str">
            <v>납기도래</v>
          </cell>
        </row>
        <row r="11">
          <cell r="A11" t="str">
            <v>상수도사용료</v>
          </cell>
          <cell r="B11" t="str">
            <v>212-04 상수도사용료</v>
          </cell>
          <cell r="C11">
            <v>0</v>
          </cell>
          <cell r="D11">
            <v>102030</v>
          </cell>
          <cell r="E11">
            <v>224400</v>
          </cell>
          <cell r="F11">
            <v>122370</v>
          </cell>
          <cell r="G11">
            <v>122370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102030</v>
          </cell>
          <cell r="M11" t="str">
            <v>0%</v>
          </cell>
          <cell r="N11" t="str">
            <v>54.53%</v>
          </cell>
          <cell r="O11" t="str">
            <v>납기도래</v>
          </cell>
        </row>
        <row r="12">
          <cell r="A12" t="str">
            <v>공유수면사용료</v>
          </cell>
          <cell r="B12" t="str">
            <v>212-05 공유수면사용료</v>
          </cell>
          <cell r="C12">
            <v>0</v>
          </cell>
          <cell r="D12">
            <v>1460</v>
          </cell>
          <cell r="E12">
            <v>633190</v>
          </cell>
          <cell r="F12">
            <v>0</v>
          </cell>
          <cell r="G12">
            <v>582730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50460</v>
          </cell>
          <cell r="M12" t="str">
            <v>0%</v>
          </cell>
          <cell r="N12" t="str">
            <v>92.03%</v>
          </cell>
          <cell r="O12" t="str">
            <v>납기도래</v>
          </cell>
        </row>
        <row r="13">
          <cell r="A13" t="str">
            <v>시장사용료</v>
          </cell>
          <cell r="B13" t="str">
            <v>212-06 시장사용료</v>
          </cell>
          <cell r="C13">
            <v>0</v>
          </cell>
          <cell r="D13">
            <v>3864900</v>
          </cell>
          <cell r="E13">
            <v>3864900</v>
          </cell>
          <cell r="F13">
            <v>1293950</v>
          </cell>
          <cell r="G13">
            <v>1293950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2570950</v>
          </cell>
          <cell r="M13" t="str">
            <v>0%</v>
          </cell>
          <cell r="N13" t="str">
            <v>33.48%</v>
          </cell>
          <cell r="O13" t="str">
            <v>납기도래</v>
          </cell>
        </row>
        <row r="14">
          <cell r="A14" t="str">
            <v>주차요금수입</v>
          </cell>
          <cell r="B14" t="str">
            <v>212-08 주차요금수입</v>
          </cell>
          <cell r="C14">
            <v>0</v>
          </cell>
          <cell r="D14">
            <v>21770920</v>
          </cell>
          <cell r="E14">
            <v>39277350</v>
          </cell>
          <cell r="F14">
            <v>21780920</v>
          </cell>
          <cell r="G14">
            <v>39277350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0%</v>
          </cell>
          <cell r="N14" t="str">
            <v>100%</v>
          </cell>
          <cell r="O14" t="str">
            <v>납기도래</v>
          </cell>
        </row>
        <row r="15">
          <cell r="A15" t="str">
            <v>기타사용료</v>
          </cell>
          <cell r="B15" t="str">
            <v>212-09 기타사용료</v>
          </cell>
          <cell r="C15">
            <v>0</v>
          </cell>
          <cell r="D15">
            <v>357486690</v>
          </cell>
          <cell r="E15">
            <v>893031535</v>
          </cell>
          <cell r="F15">
            <v>436085155</v>
          </cell>
          <cell r="G15">
            <v>858549055</v>
          </cell>
          <cell r="H15">
            <v>5164390</v>
          </cell>
          <cell r="I15">
            <v>6095010</v>
          </cell>
          <cell r="J15">
            <v>0</v>
          </cell>
          <cell r="K15">
            <v>0</v>
          </cell>
          <cell r="L15">
            <v>34482480</v>
          </cell>
          <cell r="M15" t="str">
            <v>0%</v>
          </cell>
          <cell r="N15" t="str">
            <v>96.14%</v>
          </cell>
          <cell r="O15" t="str">
            <v>납기도래</v>
          </cell>
        </row>
        <row r="16">
          <cell r="A16" t="str">
            <v>수수료수입</v>
          </cell>
          <cell r="B16" t="str">
            <v>213-00 수수료수입</v>
          </cell>
          <cell r="C16">
            <v>0</v>
          </cell>
          <cell r="D16">
            <v>765799500</v>
          </cell>
          <cell r="E16">
            <v>1527048930</v>
          </cell>
          <cell r="F16">
            <v>778085520</v>
          </cell>
          <cell r="G16">
            <v>1506388080</v>
          </cell>
          <cell r="H16">
            <v>43900</v>
          </cell>
          <cell r="I16">
            <v>49900</v>
          </cell>
          <cell r="J16">
            <v>0</v>
          </cell>
          <cell r="K16">
            <v>0</v>
          </cell>
          <cell r="L16">
            <v>20660850</v>
          </cell>
          <cell r="M16" t="str">
            <v>0%</v>
          </cell>
          <cell r="N16" t="str">
            <v>98.65%</v>
          </cell>
          <cell r="O16" t="str">
            <v>납기도래</v>
          </cell>
        </row>
        <row r="17">
          <cell r="A17" t="str">
            <v>증지수입</v>
          </cell>
          <cell r="B17" t="str">
            <v>213-01 증지수입</v>
          </cell>
          <cell r="C17">
            <v>0</v>
          </cell>
          <cell r="D17">
            <v>63960340</v>
          </cell>
          <cell r="E17">
            <v>126053780</v>
          </cell>
          <cell r="F17">
            <v>65792340</v>
          </cell>
          <cell r="G17">
            <v>124911780</v>
          </cell>
          <cell r="H17">
            <v>400</v>
          </cell>
          <cell r="I17">
            <v>2800</v>
          </cell>
          <cell r="J17">
            <v>0</v>
          </cell>
          <cell r="K17">
            <v>0</v>
          </cell>
          <cell r="L17">
            <v>1142000</v>
          </cell>
          <cell r="M17" t="str">
            <v>0%</v>
          </cell>
          <cell r="N17" t="str">
            <v>99.09%</v>
          </cell>
          <cell r="O17" t="str">
            <v>납기도래</v>
          </cell>
        </row>
        <row r="18">
          <cell r="A18" t="str">
            <v>폐기물처리수수료</v>
          </cell>
          <cell r="B18" t="str">
            <v>213-02 폐기물처리수수료</v>
          </cell>
          <cell r="C18">
            <v>0</v>
          </cell>
          <cell r="D18">
            <v>553695170</v>
          </cell>
          <cell r="E18">
            <v>1141131690</v>
          </cell>
          <cell r="F18">
            <v>556252150</v>
          </cell>
          <cell r="G18">
            <v>1133175870</v>
          </cell>
          <cell r="H18">
            <v>40000</v>
          </cell>
          <cell r="I18">
            <v>40000</v>
          </cell>
          <cell r="J18">
            <v>0</v>
          </cell>
          <cell r="K18">
            <v>0</v>
          </cell>
          <cell r="L18">
            <v>7955820</v>
          </cell>
          <cell r="M18" t="str">
            <v>0%</v>
          </cell>
          <cell r="N18" t="str">
            <v>99.3%</v>
          </cell>
          <cell r="O18" t="str">
            <v>납기도래</v>
          </cell>
        </row>
        <row r="19">
          <cell r="A19" t="str">
            <v>재활용품수거판매수입</v>
          </cell>
          <cell r="B19" t="str">
            <v>213-03 재활용품수거판매수입</v>
          </cell>
          <cell r="C19">
            <v>0</v>
          </cell>
          <cell r="D19">
            <v>12842400</v>
          </cell>
          <cell r="E19">
            <v>30476200</v>
          </cell>
          <cell r="F19">
            <v>4732900</v>
          </cell>
          <cell r="G19">
            <v>22366700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8109500</v>
          </cell>
          <cell r="M19" t="str">
            <v>0%</v>
          </cell>
          <cell r="N19" t="str">
            <v>73.39%</v>
          </cell>
          <cell r="O19" t="str">
            <v>납기도래</v>
          </cell>
        </row>
        <row r="20">
          <cell r="A20" t="str">
            <v>보건의료수수료</v>
          </cell>
          <cell r="B20" t="str">
            <v>213-04 보건의료수수료</v>
          </cell>
          <cell r="C20">
            <v>0</v>
          </cell>
          <cell r="D20">
            <v>56843830</v>
          </cell>
          <cell r="E20">
            <v>106141890</v>
          </cell>
          <cell r="F20">
            <v>55182100</v>
          </cell>
          <cell r="G20">
            <v>104116080</v>
          </cell>
          <cell r="H20">
            <v>3500</v>
          </cell>
          <cell r="I20">
            <v>3500</v>
          </cell>
          <cell r="J20">
            <v>0</v>
          </cell>
          <cell r="K20">
            <v>0</v>
          </cell>
          <cell r="L20">
            <v>2025810</v>
          </cell>
          <cell r="M20" t="str">
            <v>0%</v>
          </cell>
          <cell r="N20" t="str">
            <v>98.09%</v>
          </cell>
          <cell r="O20" t="str">
            <v>납기도래</v>
          </cell>
        </row>
        <row r="21">
          <cell r="A21" t="str">
            <v>기타수수료</v>
          </cell>
          <cell r="B21" t="str">
            <v>213-05 기타수수료</v>
          </cell>
          <cell r="C21">
            <v>0</v>
          </cell>
          <cell r="D21">
            <v>78457760</v>
          </cell>
          <cell r="E21">
            <v>123245370</v>
          </cell>
          <cell r="F21">
            <v>96126030</v>
          </cell>
          <cell r="G21">
            <v>121817650</v>
          </cell>
          <cell r="H21">
            <v>0</v>
          </cell>
          <cell r="I21">
            <v>3600</v>
          </cell>
          <cell r="J21">
            <v>0</v>
          </cell>
          <cell r="K21">
            <v>0</v>
          </cell>
          <cell r="L21">
            <v>1427720</v>
          </cell>
          <cell r="M21" t="str">
            <v>0%</v>
          </cell>
          <cell r="N21" t="str">
            <v>98.84%</v>
          </cell>
          <cell r="O21" t="str">
            <v>납기도래</v>
          </cell>
        </row>
        <row r="22">
          <cell r="A22" t="str">
            <v>사업수입</v>
          </cell>
          <cell r="B22" t="str">
            <v>214-00 사업수입</v>
          </cell>
          <cell r="C22">
            <v>0</v>
          </cell>
          <cell r="D22">
            <v>131148400</v>
          </cell>
          <cell r="E22">
            <v>133665900</v>
          </cell>
          <cell r="F22">
            <v>131293400</v>
          </cell>
          <cell r="G22">
            <v>133619900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46000</v>
          </cell>
          <cell r="M22" t="str">
            <v>0%</v>
          </cell>
          <cell r="N22" t="str">
            <v>99.97%</v>
          </cell>
          <cell r="O22" t="str">
            <v>납기도래</v>
          </cell>
        </row>
        <row r="23">
          <cell r="A23" t="str">
            <v>사업장생산수입</v>
          </cell>
          <cell r="B23" t="str">
            <v>214-01 사업장생산수입</v>
          </cell>
          <cell r="C23">
            <v>0</v>
          </cell>
          <cell r="D23">
            <v>130378400</v>
          </cell>
          <cell r="E23">
            <v>132230400</v>
          </cell>
          <cell r="F23">
            <v>130534400</v>
          </cell>
          <cell r="G23">
            <v>132211900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18500</v>
          </cell>
          <cell r="M23" t="str">
            <v>0%</v>
          </cell>
          <cell r="N23" t="str">
            <v>99.99%</v>
          </cell>
          <cell r="O23" t="str">
            <v>납기도래</v>
          </cell>
        </row>
        <row r="24">
          <cell r="A24" t="str">
            <v>기타사업수입</v>
          </cell>
          <cell r="B24" t="str">
            <v>214-05 기타사업수입</v>
          </cell>
          <cell r="C24">
            <v>0</v>
          </cell>
          <cell r="D24">
            <v>770000</v>
          </cell>
          <cell r="E24">
            <v>1435500</v>
          </cell>
          <cell r="F24">
            <v>759000</v>
          </cell>
          <cell r="G24">
            <v>1408000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27500</v>
          </cell>
          <cell r="M24" t="str">
            <v>0%</v>
          </cell>
          <cell r="N24" t="str">
            <v>98.08%</v>
          </cell>
          <cell r="O24" t="str">
            <v>납기도래</v>
          </cell>
        </row>
        <row r="25">
          <cell r="A25" t="str">
            <v>징수교부금수입</v>
          </cell>
          <cell r="B25" t="str">
            <v>215-00 징수교부금수입</v>
          </cell>
          <cell r="C25">
            <v>0</v>
          </cell>
          <cell r="D25">
            <v>123720000</v>
          </cell>
          <cell r="E25">
            <v>123720000</v>
          </cell>
          <cell r="F25">
            <v>123720000</v>
          </cell>
          <cell r="G25">
            <v>123720000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 t="str">
            <v>0%</v>
          </cell>
          <cell r="N25" t="str">
            <v>100%</v>
          </cell>
          <cell r="O25" t="str">
            <v>납기도래</v>
          </cell>
        </row>
        <row r="26">
          <cell r="A26" t="str">
            <v>징수교부금수입</v>
          </cell>
          <cell r="B26" t="str">
            <v>215-01 징수교부금수입</v>
          </cell>
          <cell r="C26">
            <v>0</v>
          </cell>
          <cell r="D26">
            <v>123720000</v>
          </cell>
          <cell r="E26">
            <v>123720000</v>
          </cell>
          <cell r="F26">
            <v>123720000</v>
          </cell>
          <cell r="G26">
            <v>123720000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 t="str">
            <v>0%</v>
          </cell>
          <cell r="N26" t="str">
            <v>100%</v>
          </cell>
          <cell r="O26" t="str">
            <v>납기도래</v>
          </cell>
        </row>
        <row r="27">
          <cell r="A27" t="str">
            <v>이자수입</v>
          </cell>
          <cell r="B27" t="str">
            <v>216-00 이자수입</v>
          </cell>
          <cell r="C27">
            <v>0</v>
          </cell>
          <cell r="D27">
            <v>893664470</v>
          </cell>
          <cell r="E27">
            <v>2210327363</v>
          </cell>
          <cell r="F27">
            <v>890762820</v>
          </cell>
          <cell r="G27">
            <v>2206574113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3753250</v>
          </cell>
          <cell r="M27" t="str">
            <v>0%</v>
          </cell>
          <cell r="N27" t="str">
            <v>99.83%</v>
          </cell>
          <cell r="O27" t="str">
            <v>납기도래</v>
          </cell>
        </row>
        <row r="28">
          <cell r="A28" t="str">
            <v>공공예금이자수입</v>
          </cell>
          <cell r="B28" t="str">
            <v>216-01 공공예금이자수입</v>
          </cell>
          <cell r="C28">
            <v>0</v>
          </cell>
          <cell r="D28">
            <v>818136960</v>
          </cell>
          <cell r="E28">
            <v>1897834240</v>
          </cell>
          <cell r="F28">
            <v>818136960</v>
          </cell>
          <cell r="G28">
            <v>1897834240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 t="str">
            <v>0%</v>
          </cell>
          <cell r="N28" t="str">
            <v>100%</v>
          </cell>
          <cell r="O28" t="str">
            <v>납기도래</v>
          </cell>
        </row>
        <row r="29">
          <cell r="A29" t="str">
            <v>기타이자수입</v>
          </cell>
          <cell r="B29" t="str">
            <v>216-03 기타이자수입</v>
          </cell>
          <cell r="C29">
            <v>0</v>
          </cell>
          <cell r="D29">
            <v>75527510</v>
          </cell>
          <cell r="E29">
            <v>312493123</v>
          </cell>
          <cell r="F29">
            <v>72625860</v>
          </cell>
          <cell r="G29">
            <v>308739873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3753250</v>
          </cell>
          <cell r="M29" t="str">
            <v>0%</v>
          </cell>
          <cell r="N29" t="str">
            <v>98.8%</v>
          </cell>
          <cell r="O29" t="str">
            <v>납기도래</v>
          </cell>
        </row>
        <row r="30">
          <cell r="A30" t="str">
            <v>임시적세외수입</v>
          </cell>
          <cell r="B30" t="str">
            <v>220-00 임시적세외수입</v>
          </cell>
          <cell r="C30">
            <v>0</v>
          </cell>
          <cell r="D30">
            <v>4178441010</v>
          </cell>
          <cell r="E30">
            <v>5015847970</v>
          </cell>
          <cell r="F30">
            <v>3849108390</v>
          </cell>
          <cell r="G30">
            <v>4513418170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502429800</v>
          </cell>
          <cell r="M30" t="str">
            <v>0%</v>
          </cell>
          <cell r="N30" t="str">
            <v>89.98%</v>
          </cell>
          <cell r="O30" t="str">
            <v>납기도래</v>
          </cell>
        </row>
        <row r="31">
          <cell r="A31" t="str">
            <v>재산매각수입</v>
          </cell>
          <cell r="B31" t="str">
            <v>221-00 재산매각수입</v>
          </cell>
          <cell r="C31">
            <v>0</v>
          </cell>
          <cell r="D31">
            <v>96932000</v>
          </cell>
          <cell r="E31">
            <v>107421990</v>
          </cell>
          <cell r="F31">
            <v>33932000</v>
          </cell>
          <cell r="G31">
            <v>44421990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63000000</v>
          </cell>
          <cell r="M31" t="str">
            <v>0%</v>
          </cell>
          <cell r="N31" t="str">
            <v>41.35%</v>
          </cell>
          <cell r="O31" t="str">
            <v>납기도래</v>
          </cell>
        </row>
        <row r="32">
          <cell r="A32" t="str">
            <v>공유재산매각수입금</v>
          </cell>
          <cell r="B32" t="str">
            <v>221-03 공유재산매각수입금</v>
          </cell>
          <cell r="C32">
            <v>0</v>
          </cell>
          <cell r="D32">
            <v>96932000</v>
          </cell>
          <cell r="E32">
            <v>96932000</v>
          </cell>
          <cell r="F32">
            <v>33932000</v>
          </cell>
          <cell r="G32">
            <v>33932000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63000000</v>
          </cell>
          <cell r="M32" t="str">
            <v>0%</v>
          </cell>
          <cell r="N32" t="str">
            <v>35.01%</v>
          </cell>
          <cell r="O32" t="str">
            <v>납기도래</v>
          </cell>
        </row>
        <row r="33">
          <cell r="A33" t="str">
            <v>불용품매각대금</v>
          </cell>
          <cell r="B33" t="str">
            <v>221-04 불용품매각대금</v>
          </cell>
          <cell r="C33">
            <v>0</v>
          </cell>
          <cell r="D33">
            <v>0</v>
          </cell>
          <cell r="E33">
            <v>10489990</v>
          </cell>
          <cell r="F33">
            <v>0</v>
          </cell>
          <cell r="G33">
            <v>10489990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 t="str">
            <v>0%</v>
          </cell>
          <cell r="N33" t="str">
            <v>100%</v>
          </cell>
          <cell r="O33" t="str">
            <v>납기도래</v>
          </cell>
        </row>
        <row r="34">
          <cell r="A34" t="str">
            <v>보조금반환수입</v>
          </cell>
          <cell r="B34" t="str">
            <v>223-00 보조금반환수입</v>
          </cell>
          <cell r="C34">
            <v>0</v>
          </cell>
          <cell r="D34">
            <v>1208257980</v>
          </cell>
          <cell r="E34">
            <v>1449081040</v>
          </cell>
          <cell r="F34">
            <v>1020528730</v>
          </cell>
          <cell r="G34">
            <v>1210700500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238380540</v>
          </cell>
          <cell r="M34" t="str">
            <v>0%</v>
          </cell>
          <cell r="N34" t="str">
            <v>83.55%</v>
          </cell>
          <cell r="O34" t="str">
            <v>납기도래</v>
          </cell>
        </row>
        <row r="35">
          <cell r="A35" t="str">
            <v>자체보조금등반환수입</v>
          </cell>
          <cell r="B35" t="str">
            <v>223-02 자체보조금등반환수입</v>
          </cell>
          <cell r="C35">
            <v>0</v>
          </cell>
          <cell r="D35">
            <v>1124202440</v>
          </cell>
          <cell r="E35">
            <v>1329536690</v>
          </cell>
          <cell r="F35">
            <v>908711880</v>
          </cell>
          <cell r="G35">
            <v>1092167110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237369580</v>
          </cell>
          <cell r="M35" t="str">
            <v>0%</v>
          </cell>
          <cell r="N35" t="str">
            <v>82.15%</v>
          </cell>
          <cell r="O35" t="str">
            <v>납기도래</v>
          </cell>
        </row>
        <row r="36">
          <cell r="A36" t="str">
            <v>위탁비반환수입</v>
          </cell>
          <cell r="B36" t="str">
            <v>223-03 위탁비반환수입</v>
          </cell>
          <cell r="C36">
            <v>0</v>
          </cell>
          <cell r="D36">
            <v>84055540</v>
          </cell>
          <cell r="E36">
            <v>119544350</v>
          </cell>
          <cell r="F36">
            <v>111816850</v>
          </cell>
          <cell r="G36">
            <v>118533390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1010960</v>
          </cell>
          <cell r="M36" t="str">
            <v>0%</v>
          </cell>
          <cell r="N36" t="str">
            <v>99.15%</v>
          </cell>
          <cell r="O36" t="str">
            <v>납기도래</v>
          </cell>
        </row>
        <row r="37">
          <cell r="A37" t="str">
            <v>기타수입</v>
          </cell>
          <cell r="B37" t="str">
            <v>224-00 기타수입</v>
          </cell>
          <cell r="C37">
            <v>0</v>
          </cell>
          <cell r="D37">
            <v>2873251030</v>
          </cell>
          <cell r="E37">
            <v>3459344940</v>
          </cell>
          <cell r="F37">
            <v>2794647660</v>
          </cell>
          <cell r="G37">
            <v>3258295680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201049260</v>
          </cell>
          <cell r="M37" t="str">
            <v>0%</v>
          </cell>
          <cell r="N37" t="str">
            <v>94.19%</v>
          </cell>
          <cell r="O37" t="str">
            <v>납기도래</v>
          </cell>
        </row>
        <row r="38">
          <cell r="A38" t="str">
            <v>기부금수입</v>
          </cell>
          <cell r="B38" t="str">
            <v>224-03 기부금수입</v>
          </cell>
          <cell r="C38">
            <v>0</v>
          </cell>
          <cell r="D38">
            <v>20000000</v>
          </cell>
          <cell r="E38">
            <v>20000000</v>
          </cell>
          <cell r="F38">
            <v>20000000</v>
          </cell>
          <cell r="G38">
            <v>20000000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 t="str">
            <v>0%</v>
          </cell>
          <cell r="N38" t="str">
            <v>100%</v>
          </cell>
          <cell r="O38" t="str">
            <v>납기도래</v>
          </cell>
        </row>
        <row r="39">
          <cell r="A39" t="str">
            <v>지적재조사조정금</v>
          </cell>
          <cell r="B39" t="str">
            <v>224-04 지적재조사조정금</v>
          </cell>
          <cell r="C39">
            <v>0</v>
          </cell>
          <cell r="D39">
            <v>445645570</v>
          </cell>
          <cell r="E39">
            <v>678635470</v>
          </cell>
          <cell r="F39">
            <v>352780870</v>
          </cell>
          <cell r="G39">
            <v>506292270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172343200</v>
          </cell>
          <cell r="M39" t="str">
            <v>0%</v>
          </cell>
          <cell r="N39" t="str">
            <v>74.6%</v>
          </cell>
          <cell r="O39" t="str">
            <v>납기도래</v>
          </cell>
        </row>
        <row r="40">
          <cell r="A40" t="str">
            <v>지방교부세감소분보전수입</v>
          </cell>
          <cell r="B40" t="str">
            <v>224-05 지방교부세감소분보전수입</v>
          </cell>
          <cell r="C40">
            <v>0</v>
          </cell>
          <cell r="D40">
            <v>2250578520</v>
          </cell>
          <cell r="E40">
            <v>2457781150</v>
          </cell>
          <cell r="F40">
            <v>2250578520</v>
          </cell>
          <cell r="G40">
            <v>2457781150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 t="str">
            <v>0%</v>
          </cell>
          <cell r="N40" t="str">
            <v>100%</v>
          </cell>
          <cell r="O40" t="str">
            <v>납기도래</v>
          </cell>
        </row>
        <row r="41">
          <cell r="A41" t="str">
            <v>위약금</v>
          </cell>
          <cell r="B41" t="str">
            <v>224-06 위약금</v>
          </cell>
          <cell r="C41">
            <v>0</v>
          </cell>
          <cell r="D41">
            <v>0</v>
          </cell>
          <cell r="E41">
            <v>6991120</v>
          </cell>
          <cell r="F41">
            <v>0</v>
          </cell>
          <cell r="G41">
            <v>6991120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 t="str">
            <v>0%</v>
          </cell>
          <cell r="N41" t="str">
            <v>100%</v>
          </cell>
          <cell r="O41" t="str">
            <v>납기도래</v>
          </cell>
        </row>
        <row r="42">
          <cell r="A42" t="str">
            <v>그외수입</v>
          </cell>
          <cell r="B42" t="str">
            <v>224-07 그외수입</v>
          </cell>
          <cell r="C42">
            <v>0</v>
          </cell>
          <cell r="D42">
            <v>157026940</v>
          </cell>
          <cell r="E42">
            <v>295937200</v>
          </cell>
          <cell r="F42">
            <v>171288270</v>
          </cell>
          <cell r="G42">
            <v>267231140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28706060</v>
          </cell>
          <cell r="M42" t="str">
            <v>0%</v>
          </cell>
          <cell r="N42" t="str">
            <v>90.3%</v>
          </cell>
          <cell r="O42" t="str">
            <v>납기도래</v>
          </cell>
        </row>
        <row r="43">
          <cell r="A43" t="str">
            <v>지방행정제재부과금등</v>
          </cell>
          <cell r="B43" t="str">
            <v>230-00 지방행정제재부과금등</v>
          </cell>
          <cell r="C43">
            <v>0</v>
          </cell>
          <cell r="D43">
            <v>241752437</v>
          </cell>
          <cell r="E43">
            <v>623003487</v>
          </cell>
          <cell r="F43">
            <v>130334270</v>
          </cell>
          <cell r="G43">
            <v>270038350</v>
          </cell>
          <cell r="H43">
            <v>28030</v>
          </cell>
          <cell r="I43">
            <v>28030</v>
          </cell>
          <cell r="J43">
            <v>0</v>
          </cell>
          <cell r="K43">
            <v>0</v>
          </cell>
          <cell r="L43">
            <v>352965137</v>
          </cell>
          <cell r="M43" t="str">
            <v>0%</v>
          </cell>
          <cell r="N43" t="str">
            <v>43.34%</v>
          </cell>
          <cell r="O43" t="str">
            <v>납기도래</v>
          </cell>
        </row>
        <row r="44">
          <cell r="A44" t="str">
            <v>과징금</v>
          </cell>
          <cell r="B44" t="str">
            <v>231-00 과징금</v>
          </cell>
          <cell r="C44">
            <v>0</v>
          </cell>
          <cell r="D44">
            <v>880000</v>
          </cell>
          <cell r="E44">
            <v>12830000</v>
          </cell>
          <cell r="F44">
            <v>5000000</v>
          </cell>
          <cell r="G44">
            <v>9200000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3630000</v>
          </cell>
          <cell r="M44" t="str">
            <v>0%</v>
          </cell>
          <cell r="N44" t="str">
            <v>71.71%</v>
          </cell>
          <cell r="O44" t="str">
            <v>납기도래</v>
          </cell>
        </row>
        <row r="45">
          <cell r="A45" t="str">
            <v>과징금</v>
          </cell>
          <cell r="B45" t="str">
            <v>231-01 과징금</v>
          </cell>
          <cell r="C45">
            <v>0</v>
          </cell>
          <cell r="D45">
            <v>880000</v>
          </cell>
          <cell r="E45">
            <v>12830000</v>
          </cell>
          <cell r="F45">
            <v>5000000</v>
          </cell>
          <cell r="G45">
            <v>9200000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3630000</v>
          </cell>
          <cell r="M45" t="str">
            <v>0%</v>
          </cell>
          <cell r="N45" t="str">
            <v>71.71%</v>
          </cell>
          <cell r="O45" t="str">
            <v>납기도래</v>
          </cell>
        </row>
        <row r="46">
          <cell r="A46" t="str">
            <v>이행강제금</v>
          </cell>
          <cell r="B46" t="str">
            <v>232-00 이행강제금</v>
          </cell>
          <cell r="C46">
            <v>0</v>
          </cell>
          <cell r="D46">
            <v>50798430</v>
          </cell>
          <cell r="E46">
            <v>102094040</v>
          </cell>
          <cell r="F46">
            <v>17721680</v>
          </cell>
          <cell r="G46">
            <v>40030340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62063700</v>
          </cell>
          <cell r="M46" t="str">
            <v>0%</v>
          </cell>
          <cell r="N46" t="str">
            <v>39.21%</v>
          </cell>
          <cell r="O46" t="str">
            <v>납기도래</v>
          </cell>
        </row>
        <row r="47">
          <cell r="A47" t="str">
            <v>이행강제금</v>
          </cell>
          <cell r="B47" t="str">
            <v>232-01 이행강제금</v>
          </cell>
          <cell r="C47">
            <v>0</v>
          </cell>
          <cell r="D47">
            <v>50798430</v>
          </cell>
          <cell r="E47">
            <v>102094040</v>
          </cell>
          <cell r="F47">
            <v>17721680</v>
          </cell>
          <cell r="G47">
            <v>40030340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62063700</v>
          </cell>
          <cell r="M47" t="str">
            <v>0%</v>
          </cell>
          <cell r="N47" t="str">
            <v>39.21%</v>
          </cell>
          <cell r="O47" t="str">
            <v>납기도래</v>
          </cell>
        </row>
        <row r="48">
          <cell r="A48" t="str">
            <v>변상금</v>
          </cell>
          <cell r="B48" t="str">
            <v>233-00 변상금</v>
          </cell>
          <cell r="C48">
            <v>0</v>
          </cell>
          <cell r="D48">
            <v>2423157</v>
          </cell>
          <cell r="E48">
            <v>15098357</v>
          </cell>
          <cell r="F48">
            <v>3954550</v>
          </cell>
          <cell r="G48">
            <v>12904850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2193507</v>
          </cell>
          <cell r="M48" t="str">
            <v>0%</v>
          </cell>
          <cell r="N48" t="str">
            <v>85.47%</v>
          </cell>
          <cell r="O48" t="str">
            <v>납기도래</v>
          </cell>
        </row>
        <row r="49">
          <cell r="A49" t="str">
            <v>변상금</v>
          </cell>
          <cell r="B49" t="str">
            <v>233-01 변상금</v>
          </cell>
          <cell r="C49">
            <v>0</v>
          </cell>
          <cell r="D49">
            <v>2423157</v>
          </cell>
          <cell r="E49">
            <v>15098357</v>
          </cell>
          <cell r="F49">
            <v>3954550</v>
          </cell>
          <cell r="G49">
            <v>12904850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2193507</v>
          </cell>
          <cell r="M49" t="str">
            <v>0%</v>
          </cell>
          <cell r="N49" t="str">
            <v>85.47%</v>
          </cell>
          <cell r="O49" t="str">
            <v>납기도래</v>
          </cell>
        </row>
        <row r="50">
          <cell r="A50" t="str">
            <v>과태료</v>
          </cell>
          <cell r="B50" t="str">
            <v>234-00 과태료</v>
          </cell>
          <cell r="C50">
            <v>0</v>
          </cell>
          <cell r="D50">
            <v>131111460</v>
          </cell>
          <cell r="E50">
            <v>374412800</v>
          </cell>
          <cell r="F50">
            <v>74341890</v>
          </cell>
          <cell r="G50">
            <v>140762930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233649870</v>
          </cell>
          <cell r="M50" t="str">
            <v>0%</v>
          </cell>
          <cell r="N50" t="str">
            <v>37.6%</v>
          </cell>
          <cell r="O50" t="str">
            <v>납기도래</v>
          </cell>
        </row>
        <row r="51">
          <cell r="A51" t="str">
            <v>차량관련과태료</v>
          </cell>
          <cell r="B51" t="str">
            <v>234-01 차량관련과태료</v>
          </cell>
          <cell r="C51">
            <v>0</v>
          </cell>
          <cell r="D51">
            <v>96980620</v>
          </cell>
          <cell r="E51">
            <v>196510660</v>
          </cell>
          <cell r="F51">
            <v>29730890</v>
          </cell>
          <cell r="G51">
            <v>58050930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138459730</v>
          </cell>
          <cell r="M51" t="str">
            <v>0%</v>
          </cell>
          <cell r="N51" t="str">
            <v>29.54%</v>
          </cell>
          <cell r="O51" t="str">
            <v>납기도래</v>
          </cell>
        </row>
        <row r="52">
          <cell r="A52" t="str">
            <v>기타과태료</v>
          </cell>
          <cell r="B52" t="str">
            <v>234-02 기타과태료</v>
          </cell>
          <cell r="C52">
            <v>0</v>
          </cell>
          <cell r="D52">
            <v>34130840</v>
          </cell>
          <cell r="E52">
            <v>177902140</v>
          </cell>
          <cell r="F52">
            <v>44611000</v>
          </cell>
          <cell r="G52">
            <v>82712000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95190140</v>
          </cell>
          <cell r="M52" t="str">
            <v>0%</v>
          </cell>
          <cell r="N52" t="str">
            <v>46.49%</v>
          </cell>
          <cell r="O52" t="str">
            <v>납기도래</v>
          </cell>
        </row>
        <row r="53">
          <cell r="A53" t="str">
            <v>환수금</v>
          </cell>
          <cell r="B53" t="str">
            <v>235-00 환수금</v>
          </cell>
          <cell r="C53">
            <v>0</v>
          </cell>
          <cell r="D53">
            <v>1654090</v>
          </cell>
          <cell r="E53">
            <v>3852360</v>
          </cell>
          <cell r="F53">
            <v>964000</v>
          </cell>
          <cell r="G53">
            <v>1706590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2145770</v>
          </cell>
          <cell r="M53" t="str">
            <v>0%</v>
          </cell>
          <cell r="N53" t="str">
            <v>44.3%</v>
          </cell>
          <cell r="O53" t="str">
            <v>납기도래</v>
          </cell>
        </row>
        <row r="54">
          <cell r="A54" t="str">
            <v>부정이익환수금</v>
          </cell>
          <cell r="B54" t="str">
            <v>235-01 부정이익환수금</v>
          </cell>
          <cell r="C54">
            <v>0</v>
          </cell>
          <cell r="D54">
            <v>1654090</v>
          </cell>
          <cell r="E54">
            <v>3852360</v>
          </cell>
          <cell r="F54">
            <v>964000</v>
          </cell>
          <cell r="G54">
            <v>1706590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2145770</v>
          </cell>
          <cell r="M54" t="str">
            <v>0%</v>
          </cell>
          <cell r="N54" t="str">
            <v>44.3%</v>
          </cell>
          <cell r="O54" t="str">
            <v>납기도래</v>
          </cell>
        </row>
        <row r="55">
          <cell r="A55" t="str">
            <v>부담금</v>
          </cell>
          <cell r="B55" t="str">
            <v>236-00 부담금</v>
          </cell>
          <cell r="C55">
            <v>0</v>
          </cell>
          <cell r="D55">
            <v>50885300</v>
          </cell>
          <cell r="E55">
            <v>103715930</v>
          </cell>
          <cell r="F55">
            <v>25352150</v>
          </cell>
          <cell r="G55">
            <v>59633640</v>
          </cell>
          <cell r="H55">
            <v>28030</v>
          </cell>
          <cell r="I55">
            <v>28030</v>
          </cell>
          <cell r="J55">
            <v>0</v>
          </cell>
          <cell r="K55">
            <v>0</v>
          </cell>
          <cell r="L55">
            <v>44082290</v>
          </cell>
          <cell r="M55" t="str">
            <v>0%</v>
          </cell>
          <cell r="N55" t="str">
            <v>57.5%</v>
          </cell>
          <cell r="O55" t="str">
            <v>납기도래</v>
          </cell>
        </row>
        <row r="56">
          <cell r="A56" t="str">
            <v>부담금</v>
          </cell>
          <cell r="B56" t="str">
            <v>236-01 부담금</v>
          </cell>
          <cell r="C56">
            <v>0</v>
          </cell>
          <cell r="D56">
            <v>50885300</v>
          </cell>
          <cell r="E56">
            <v>103715930</v>
          </cell>
          <cell r="F56">
            <v>25352150</v>
          </cell>
          <cell r="G56">
            <v>59633640</v>
          </cell>
          <cell r="H56">
            <v>28030</v>
          </cell>
          <cell r="I56">
            <v>28030</v>
          </cell>
          <cell r="J56">
            <v>0</v>
          </cell>
          <cell r="K56">
            <v>0</v>
          </cell>
          <cell r="L56">
            <v>44082290</v>
          </cell>
          <cell r="M56" t="str">
            <v>0%</v>
          </cell>
          <cell r="N56" t="str">
            <v>57.5%</v>
          </cell>
          <cell r="O56" t="str">
            <v>납기도래</v>
          </cell>
        </row>
        <row r="57">
          <cell r="A57" t="str">
            <v>범칙금</v>
          </cell>
          <cell r="B57" t="str">
            <v>237-00 범칙금</v>
          </cell>
          <cell r="C57">
            <v>0</v>
          </cell>
          <cell r="D57">
            <v>4000000</v>
          </cell>
          <cell r="E57">
            <v>11000000</v>
          </cell>
          <cell r="F57">
            <v>3000000</v>
          </cell>
          <cell r="G57">
            <v>5800000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5200000</v>
          </cell>
          <cell r="M57" t="str">
            <v>0%</v>
          </cell>
          <cell r="N57" t="str">
            <v>52.73%</v>
          </cell>
          <cell r="O57" t="str">
            <v>납기도래</v>
          </cell>
        </row>
        <row r="58">
          <cell r="A58" t="str">
            <v>범칙금</v>
          </cell>
          <cell r="B58" t="str">
            <v>237-01 범칙금</v>
          </cell>
          <cell r="C58">
            <v>0</v>
          </cell>
          <cell r="D58">
            <v>4000000</v>
          </cell>
          <cell r="E58">
            <v>11000000</v>
          </cell>
          <cell r="F58">
            <v>3000000</v>
          </cell>
          <cell r="G58">
            <v>5800000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5200000</v>
          </cell>
          <cell r="M58" t="str">
            <v>0%</v>
          </cell>
          <cell r="N58" t="str">
            <v>52.73%</v>
          </cell>
          <cell r="O58" t="str">
            <v>납기도래</v>
          </cell>
        </row>
        <row r="61">
          <cell r="A61" t="str">
            <v>하수도사용료</v>
          </cell>
        </row>
        <row r="62">
          <cell r="A62" t="str">
            <v>시장사용료</v>
          </cell>
        </row>
        <row r="63">
          <cell r="A63" t="str">
            <v>입장료수입</v>
          </cell>
        </row>
        <row r="64">
          <cell r="A64" t="str">
            <v>청산금수입</v>
          </cell>
        </row>
        <row r="65">
          <cell r="A65" t="str">
            <v>매각사업수입</v>
          </cell>
        </row>
        <row r="66">
          <cell r="A66" t="str">
            <v>배당금수입</v>
          </cell>
        </row>
        <row r="67">
          <cell r="A67" t="str">
            <v>징수교부금수입</v>
          </cell>
        </row>
        <row r="68">
          <cell r="A68" t="str">
            <v>융자금회수이자수입</v>
          </cell>
        </row>
        <row r="69">
          <cell r="A69" t="str">
            <v>국유재산매각귀속수입금</v>
          </cell>
        </row>
        <row r="70">
          <cell r="A70" t="str">
            <v>시도유재산매각귀속수입금</v>
          </cell>
        </row>
        <row r="71">
          <cell r="A71" t="str">
            <v>공유재산매각수입금</v>
          </cell>
        </row>
        <row r="73">
          <cell r="A73" t="str">
            <v>자치단체간 부담금</v>
          </cell>
        </row>
        <row r="74">
          <cell r="A74" t="str">
            <v>시도비보조금등반환수입</v>
          </cell>
        </row>
        <row r="75">
          <cell r="A75" t="str">
            <v>체납처분수입</v>
          </cell>
        </row>
        <row r="76">
          <cell r="A76" t="str">
            <v>보상금수납금</v>
          </cell>
        </row>
        <row r="77">
          <cell r="A77" t="str">
            <v>기부금수입</v>
          </cell>
        </row>
      </sheetData>
      <sheetData sheetId="6"/>
      <sheetData sheetId="7"/>
      <sheetData sheetId="8">
        <row r="3">
          <cell r="E3">
            <v>-95203670</v>
          </cell>
          <cell r="F3">
            <v>20280654827</v>
          </cell>
          <cell r="G3">
            <v>340645875</v>
          </cell>
          <cell r="H3">
            <v>1921488144</v>
          </cell>
          <cell r="I3">
            <v>2322340</v>
          </cell>
          <cell r="J3">
            <v>40691291</v>
          </cell>
          <cell r="K3">
            <v>16196210</v>
          </cell>
          <cell r="L3">
            <v>46263370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B5EEF-D001-4ED1-BB8C-62F67B30A23B}">
  <sheetPr>
    <pageSetUpPr fitToPage="1"/>
  </sheetPr>
  <dimension ref="A1:O92"/>
  <sheetViews>
    <sheetView tabSelected="1" zoomScale="90" zoomScaleNormal="90" workbookViewId="0">
      <selection activeCell="Q18" sqref="Q18"/>
    </sheetView>
  </sheetViews>
  <sheetFormatPr defaultRowHeight="16.5" x14ac:dyDescent="0.3"/>
  <cols>
    <col min="1" max="1" width="2.375" style="3" customWidth="1"/>
    <col min="2" max="2" width="16" style="3" customWidth="1"/>
    <col min="3" max="3" width="9" style="3"/>
    <col min="4" max="4" width="18.375" style="3" customWidth="1"/>
    <col min="5" max="13" width="18.125" style="3" customWidth="1"/>
    <col min="14" max="15" width="12.75" style="3" customWidth="1"/>
    <col min="16" max="16384" width="9" style="3"/>
  </cols>
  <sheetData>
    <row r="1" spans="1:15" ht="30.75" customHeight="1" x14ac:dyDescent="0.3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  <c r="J1" s="2"/>
      <c r="K1" s="2"/>
      <c r="L1" s="2"/>
      <c r="M1" s="2"/>
      <c r="N1" s="2"/>
      <c r="O1" s="2"/>
    </row>
    <row r="2" spans="1:15" x14ac:dyDescent="0.3">
      <c r="A2" s="4" t="s">
        <v>2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3">
      <c r="A3" s="6"/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8" t="s">
        <v>3</v>
      </c>
    </row>
    <row r="4" spans="1:15" ht="33.75" customHeight="1" x14ac:dyDescent="0.3">
      <c r="A4" s="9" t="s">
        <v>4</v>
      </c>
      <c r="B4" s="9"/>
      <c r="C4" s="9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0" t="s">
        <v>15</v>
      </c>
    </row>
    <row r="5" spans="1:15" x14ac:dyDescent="0.3">
      <c r="A5" s="11" t="s">
        <v>16</v>
      </c>
      <c r="B5" s="11"/>
      <c r="C5" s="11"/>
      <c r="D5" s="11"/>
      <c r="E5" s="12">
        <f>E6+E32+E48+E57</f>
        <v>6693113227</v>
      </c>
      <c r="F5" s="12">
        <f t="shared" ref="F5:L5" si="0">F6+F32+F48+F57</f>
        <v>31164425892</v>
      </c>
      <c r="G5" s="12">
        <f t="shared" si="0"/>
        <v>6822975700</v>
      </c>
      <c r="H5" s="12">
        <f t="shared" si="0"/>
        <v>11754172152</v>
      </c>
      <c r="I5" s="12">
        <f t="shared" si="0"/>
        <v>7558660</v>
      </c>
      <c r="J5" s="12">
        <f t="shared" si="0"/>
        <v>46864231</v>
      </c>
      <c r="K5" s="12">
        <f t="shared" si="0"/>
        <v>16196210</v>
      </c>
      <c r="L5" s="12">
        <f t="shared" si="0"/>
        <v>46263370</v>
      </c>
      <c r="M5" s="12">
        <f>F5-H5-L5</f>
        <v>19363990370</v>
      </c>
      <c r="N5" s="13">
        <f>ROUND(G5/E5*100,2)</f>
        <v>101.94</v>
      </c>
      <c r="O5" s="13">
        <f>ROUND(H5/F5*100,2)</f>
        <v>37.72</v>
      </c>
    </row>
    <row r="6" spans="1:15" x14ac:dyDescent="0.3">
      <c r="A6" s="14" t="s">
        <v>17</v>
      </c>
      <c r="B6" s="14"/>
      <c r="C6" s="14"/>
      <c r="D6" s="14"/>
      <c r="E6" s="15">
        <f>SUM(E7:E31)</f>
        <v>2368123450</v>
      </c>
      <c r="F6" s="15">
        <f t="shared" ref="F6:L6" si="1">SUM(F7:F31)</f>
        <v>5244919608</v>
      </c>
      <c r="G6" s="15">
        <f t="shared" si="1"/>
        <v>2502887165</v>
      </c>
      <c r="H6" s="15">
        <f t="shared" si="1"/>
        <v>5049227488</v>
      </c>
      <c r="I6" s="15">
        <f t="shared" si="1"/>
        <v>5208290</v>
      </c>
      <c r="J6" s="15">
        <f t="shared" si="1"/>
        <v>6144910</v>
      </c>
      <c r="K6" s="15">
        <f t="shared" si="1"/>
        <v>0</v>
      </c>
      <c r="L6" s="15">
        <f t="shared" si="1"/>
        <v>0</v>
      </c>
      <c r="M6" s="15">
        <f>F6-H6-L6</f>
        <v>195692120</v>
      </c>
      <c r="N6" s="16">
        <f>ROUND(G6/E6*100,2)</f>
        <v>105.69</v>
      </c>
      <c r="O6" s="16">
        <f t="shared" ref="O6:O56" si="2">ROUND(H6/F6*100,2)</f>
        <v>96.27</v>
      </c>
    </row>
    <row r="7" spans="1:15" x14ac:dyDescent="0.3">
      <c r="A7" s="17"/>
      <c r="B7" s="18" t="s">
        <v>18</v>
      </c>
      <c r="C7" s="19" t="s">
        <v>19</v>
      </c>
      <c r="D7" s="19"/>
      <c r="E7" s="20">
        <f>VLOOKUP($C7,'[1]징수보고서(지난년도제외)'!$A$3:$O$100,4,FALSE)</f>
        <v>547850</v>
      </c>
      <c r="F7" s="20">
        <f>VLOOKUP($C7,'[1]징수보고서(지난년도제외)'!$A$3:$O$100,5,FALSE)</f>
        <v>562470</v>
      </c>
      <c r="G7" s="20">
        <f>VLOOKUP($C7,'[1]징수보고서(지난년도제외)'!$A$3:$O$100,6,FALSE)</f>
        <v>528420</v>
      </c>
      <c r="H7" s="20">
        <f>VLOOKUP($C7,'[1]징수보고서(지난년도제외)'!$A$3:$O$100,7,FALSE)</f>
        <v>543040</v>
      </c>
      <c r="I7" s="20">
        <f>VLOOKUP($C7,'[1]징수보고서(지난년도제외)'!$A$3:$O$100,8,FALSE)</f>
        <v>0</v>
      </c>
      <c r="J7" s="20">
        <f>VLOOKUP($C7,'[1]징수보고서(지난년도제외)'!$A$3:$O$100,9,FALSE)</f>
        <v>0</v>
      </c>
      <c r="K7" s="20">
        <f>VLOOKUP($C7,'[1]징수보고서(지난년도제외)'!$A$3:$O$100,10,FALSE)</f>
        <v>0</v>
      </c>
      <c r="L7" s="20">
        <f>VLOOKUP($C7,'[1]징수보고서(지난년도제외)'!$A$3:$O$100,11,FALSE)</f>
        <v>0</v>
      </c>
      <c r="M7" s="21">
        <f t="shared" ref="M7:M30" si="3">F7-H7-L7</f>
        <v>19430</v>
      </c>
      <c r="N7" s="22">
        <f t="shared" ref="N7:N56" si="4">ROUND(G7/E7*100,2)</f>
        <v>96.45</v>
      </c>
      <c r="O7" s="22">
        <f t="shared" si="2"/>
        <v>96.55</v>
      </c>
    </row>
    <row r="8" spans="1:15" x14ac:dyDescent="0.3">
      <c r="A8" s="17"/>
      <c r="B8" s="23"/>
      <c r="C8" s="19" t="s">
        <v>20</v>
      </c>
      <c r="D8" s="19"/>
      <c r="E8" s="20">
        <f>VLOOKUP($C8,'[1]징수보고서(지난년도제외)'!$A$3:$O$100,4,FALSE)</f>
        <v>38869910</v>
      </c>
      <c r="F8" s="20">
        <f>VLOOKUP($C8,'[1]징수보고서(지난년도제외)'!$A$3:$O$100,5,FALSE)</f>
        <v>180038660</v>
      </c>
      <c r="G8" s="20">
        <f>VLOOKUP($C8,'[1]징수보고서(지난년도제외)'!$A$3:$O$100,6,FALSE)</f>
        <v>47118370</v>
      </c>
      <c r="H8" s="20">
        <f>VLOOKUP($C8,'[1]징수보고서(지난년도제외)'!$A$3:$O$100,7,FALSE)</f>
        <v>74816060</v>
      </c>
      <c r="I8" s="20">
        <f>VLOOKUP($C8,'[1]징수보고서(지난년도제외)'!$A$3:$O$100,8,FALSE)</f>
        <v>0</v>
      </c>
      <c r="J8" s="20">
        <f>VLOOKUP($C8,'[1]징수보고서(지난년도제외)'!$A$3:$O$100,9,FALSE)</f>
        <v>0</v>
      </c>
      <c r="K8" s="20">
        <f>VLOOKUP($C8,'[1]징수보고서(지난년도제외)'!$A$3:$O$100,10,FALSE)</f>
        <v>0</v>
      </c>
      <c r="L8" s="20">
        <f>VLOOKUP($C8,'[1]징수보고서(지난년도제외)'!$A$3:$O$100,11,FALSE)</f>
        <v>0</v>
      </c>
      <c r="M8" s="21">
        <f t="shared" si="3"/>
        <v>105222600</v>
      </c>
      <c r="N8" s="22">
        <f t="shared" si="4"/>
        <v>121.22</v>
      </c>
      <c r="O8" s="22">
        <f t="shared" si="2"/>
        <v>41.56</v>
      </c>
    </row>
    <row r="9" spans="1:15" x14ac:dyDescent="0.3">
      <c r="A9" s="17"/>
      <c r="B9" s="18" t="s">
        <v>21</v>
      </c>
      <c r="C9" s="24" t="s">
        <v>22</v>
      </c>
      <c r="D9" s="24"/>
      <c r="E9" s="20">
        <f>VLOOKUP($C9,'[1]징수보고서(지난년도제외)'!$A$3:$O$100,4,FALSE)</f>
        <v>28534060</v>
      </c>
      <c r="F9" s="20">
        <f>VLOOKUP($C9,'[1]징수보고서(지난년도제외)'!$A$3:$O$100,5,FALSE)</f>
        <v>129872260</v>
      </c>
      <c r="G9" s="20">
        <f>VLOOKUP($C9,'[1]징수보고서(지난년도제외)'!$A$3:$O$100,6,FALSE)</f>
        <v>72041240</v>
      </c>
      <c r="H9" s="20">
        <f>VLOOKUP($C9,'[1]징수보고서(지난년도제외)'!$A$3:$O$100,7,FALSE)</f>
        <v>103685840</v>
      </c>
      <c r="I9" s="20">
        <f>VLOOKUP($C9,'[1]징수보고서(지난년도제외)'!$A$3:$O$100,8,FALSE)</f>
        <v>0</v>
      </c>
      <c r="J9" s="20">
        <f>VLOOKUP($C9,'[1]징수보고서(지난년도제외)'!$A$3:$O$100,9,FALSE)</f>
        <v>0</v>
      </c>
      <c r="K9" s="20">
        <f>VLOOKUP($C9,'[1]징수보고서(지난년도제외)'!$A$3:$O$100,10,FALSE)</f>
        <v>0</v>
      </c>
      <c r="L9" s="20">
        <f>VLOOKUP($C9,'[1]징수보고서(지난년도제외)'!$A$3:$O$100,11,FALSE)</f>
        <v>0</v>
      </c>
      <c r="M9" s="21">
        <f t="shared" si="3"/>
        <v>26186420</v>
      </c>
      <c r="N9" s="22">
        <f t="shared" si="4"/>
        <v>252.47</v>
      </c>
      <c r="O9" s="22">
        <f t="shared" si="2"/>
        <v>79.84</v>
      </c>
    </row>
    <row r="10" spans="1:15" x14ac:dyDescent="0.3">
      <c r="A10" s="17"/>
      <c r="B10" s="25"/>
      <c r="C10" s="24" t="s">
        <v>23</v>
      </c>
      <c r="D10" s="24"/>
      <c r="E10" s="20">
        <f>VLOOKUP($C10,'[1]징수보고서(지난년도제외)'!$A$3:$O$100,4,FALSE)</f>
        <v>2613260</v>
      </c>
      <c r="F10" s="20">
        <f>VLOOKUP($C10,'[1]징수보고서(지난년도제외)'!$A$3:$O$100,5,FALSE)</f>
        <v>2652650</v>
      </c>
      <c r="G10" s="20">
        <f>VLOOKUP($C10,'[1]징수보고서(지난년도제외)'!$A$3:$O$100,6,FALSE)</f>
        <v>55000</v>
      </c>
      <c r="H10" s="20">
        <f>VLOOKUP($C10,'[1]징수보고서(지난년도제외)'!$A$3:$O$100,7,FALSE)</f>
        <v>55000</v>
      </c>
      <c r="I10" s="20">
        <f>VLOOKUP($C10,'[1]징수보고서(지난년도제외)'!$A$3:$O$100,8,FALSE)</f>
        <v>0</v>
      </c>
      <c r="J10" s="20">
        <f>VLOOKUP($C10,'[1]징수보고서(지난년도제외)'!$A$3:$O$100,9,FALSE)</f>
        <v>0</v>
      </c>
      <c r="K10" s="20">
        <f>VLOOKUP($C10,'[1]징수보고서(지난년도제외)'!$A$3:$O$100,10,FALSE)</f>
        <v>0</v>
      </c>
      <c r="L10" s="20">
        <f>VLOOKUP($C10,'[1]징수보고서(지난년도제외)'!$A$3:$O$100,11,FALSE)</f>
        <v>0</v>
      </c>
      <c r="M10" s="21">
        <f t="shared" si="3"/>
        <v>2597650</v>
      </c>
      <c r="N10" s="22">
        <f t="shared" si="4"/>
        <v>2.1</v>
      </c>
      <c r="O10" s="22">
        <f t="shared" si="2"/>
        <v>2.0699999999999998</v>
      </c>
    </row>
    <row r="11" spans="1:15" x14ac:dyDescent="0.3">
      <c r="A11" s="17"/>
      <c r="B11" s="25"/>
      <c r="C11" s="24" t="s">
        <v>24</v>
      </c>
      <c r="D11" s="24"/>
      <c r="E11" s="20">
        <f>VLOOKUP($C11,'[1]징수보고서(지난년도제외)'!$A$3:$O$100,4,FALSE)</f>
        <v>0</v>
      </c>
      <c r="F11" s="20">
        <f>VLOOKUP($C11,'[1]징수보고서(지난년도제외)'!$A$3:$O$100,5,FALSE)</f>
        <v>0</v>
      </c>
      <c r="G11" s="20">
        <f>VLOOKUP($C11,'[1]징수보고서(지난년도제외)'!$A$3:$O$100,6,FALSE)</f>
        <v>0</v>
      </c>
      <c r="H11" s="20">
        <f>VLOOKUP($C11,'[1]징수보고서(지난년도제외)'!$A$3:$O$100,7,FALSE)</f>
        <v>0</v>
      </c>
      <c r="I11" s="20">
        <f>VLOOKUP($C11,'[1]징수보고서(지난년도제외)'!$A$3:$O$100,8,FALSE)</f>
        <v>0</v>
      </c>
      <c r="J11" s="20">
        <f>VLOOKUP($C11,'[1]징수보고서(지난년도제외)'!$A$3:$O$100,9,FALSE)</f>
        <v>0</v>
      </c>
      <c r="K11" s="20">
        <f>VLOOKUP($C11,'[1]징수보고서(지난년도제외)'!$A$3:$O$100,10,FALSE)</f>
        <v>0</v>
      </c>
      <c r="L11" s="20">
        <f>VLOOKUP($C11,'[1]징수보고서(지난년도제외)'!$A$3:$O$100,11,FALSE)</f>
        <v>0</v>
      </c>
      <c r="M11" s="21">
        <f t="shared" si="3"/>
        <v>0</v>
      </c>
      <c r="N11" s="22" t="e">
        <f t="shared" si="4"/>
        <v>#DIV/0!</v>
      </c>
      <c r="O11" s="22" t="e">
        <f t="shared" si="2"/>
        <v>#DIV/0!</v>
      </c>
    </row>
    <row r="12" spans="1:15" x14ac:dyDescent="0.3">
      <c r="A12" s="17"/>
      <c r="B12" s="25"/>
      <c r="C12" s="24" t="s">
        <v>25</v>
      </c>
      <c r="D12" s="24"/>
      <c r="E12" s="20">
        <f>VLOOKUP($C12,'[1]징수보고서(지난년도제외)'!$A$3:$O$100,4,FALSE)</f>
        <v>102030</v>
      </c>
      <c r="F12" s="20">
        <f>VLOOKUP($C12,'[1]징수보고서(지난년도제외)'!$A$3:$O$100,5,FALSE)</f>
        <v>224400</v>
      </c>
      <c r="G12" s="20">
        <f>VLOOKUP($C12,'[1]징수보고서(지난년도제외)'!$A$3:$O$100,6,FALSE)</f>
        <v>122370</v>
      </c>
      <c r="H12" s="20">
        <f>VLOOKUP($C12,'[1]징수보고서(지난년도제외)'!$A$3:$O$100,7,FALSE)</f>
        <v>122370</v>
      </c>
      <c r="I12" s="20">
        <f>VLOOKUP($C12,'[1]징수보고서(지난년도제외)'!$A$3:$O$100,8,FALSE)</f>
        <v>0</v>
      </c>
      <c r="J12" s="20">
        <f>VLOOKUP($C12,'[1]징수보고서(지난년도제외)'!$A$3:$O$100,9,FALSE)</f>
        <v>0</v>
      </c>
      <c r="K12" s="20">
        <f>VLOOKUP($C12,'[1]징수보고서(지난년도제외)'!$A$3:$O$100,10,FALSE)</f>
        <v>0</v>
      </c>
      <c r="L12" s="20">
        <f>VLOOKUP($C12,'[1]징수보고서(지난년도제외)'!$A$3:$O$100,11,FALSE)</f>
        <v>0</v>
      </c>
      <c r="M12" s="21">
        <f t="shared" si="3"/>
        <v>102030</v>
      </c>
      <c r="N12" s="22">
        <f t="shared" si="4"/>
        <v>119.94</v>
      </c>
      <c r="O12" s="22">
        <f t="shared" si="2"/>
        <v>54.53</v>
      </c>
    </row>
    <row r="13" spans="1:15" x14ac:dyDescent="0.3">
      <c r="A13" s="17"/>
      <c r="B13" s="25"/>
      <c r="C13" s="24" t="s">
        <v>26</v>
      </c>
      <c r="D13" s="24"/>
      <c r="E13" s="20">
        <f>VLOOKUP($C13,'[1]징수보고서(지난년도제외)'!$A$3:$O$100,4,FALSE)</f>
        <v>1460</v>
      </c>
      <c r="F13" s="20">
        <f>VLOOKUP($C13,'[1]징수보고서(지난년도제외)'!$A$3:$O$100,5,FALSE)</f>
        <v>633190</v>
      </c>
      <c r="G13" s="20">
        <f>VLOOKUP($C13,'[1]징수보고서(지난년도제외)'!$A$3:$O$100,6,FALSE)</f>
        <v>0</v>
      </c>
      <c r="H13" s="20">
        <f>VLOOKUP($C13,'[1]징수보고서(지난년도제외)'!$A$3:$O$100,7,FALSE)</f>
        <v>582730</v>
      </c>
      <c r="I13" s="20">
        <f>VLOOKUP($C13,'[1]징수보고서(지난년도제외)'!$A$3:$O$100,8,FALSE)</f>
        <v>0</v>
      </c>
      <c r="J13" s="20">
        <f>VLOOKUP($C13,'[1]징수보고서(지난년도제외)'!$A$3:$O$100,9,FALSE)</f>
        <v>0</v>
      </c>
      <c r="K13" s="20">
        <f>VLOOKUP($C13,'[1]징수보고서(지난년도제외)'!$A$3:$O$100,10,FALSE)</f>
        <v>0</v>
      </c>
      <c r="L13" s="20">
        <f>VLOOKUP($C13,'[1]징수보고서(지난년도제외)'!$A$3:$O$100,11,FALSE)</f>
        <v>0</v>
      </c>
      <c r="M13" s="21">
        <f t="shared" si="3"/>
        <v>50460</v>
      </c>
      <c r="N13" s="22">
        <f t="shared" si="4"/>
        <v>0</v>
      </c>
      <c r="O13" s="22">
        <f t="shared" si="2"/>
        <v>92.03</v>
      </c>
    </row>
    <row r="14" spans="1:15" x14ac:dyDescent="0.3">
      <c r="A14" s="17"/>
      <c r="B14" s="25"/>
      <c r="C14" s="24" t="s">
        <v>27</v>
      </c>
      <c r="D14" s="24"/>
      <c r="E14" s="20">
        <f>VLOOKUP($C14,'[1]징수보고서(지난년도제외)'!$A$3:$O$100,4,FALSE)</f>
        <v>3864900</v>
      </c>
      <c r="F14" s="20">
        <f>VLOOKUP($C14,'[1]징수보고서(지난년도제외)'!$A$3:$O$100,5,FALSE)</f>
        <v>3864900</v>
      </c>
      <c r="G14" s="20">
        <f>VLOOKUP($C14,'[1]징수보고서(지난년도제외)'!$A$3:$O$100,6,FALSE)</f>
        <v>1293950</v>
      </c>
      <c r="H14" s="20">
        <f>VLOOKUP($C14,'[1]징수보고서(지난년도제외)'!$A$3:$O$100,7,FALSE)</f>
        <v>1293950</v>
      </c>
      <c r="I14" s="20">
        <f>VLOOKUP($C14,'[1]징수보고서(지난년도제외)'!$A$3:$O$100,8,FALSE)</f>
        <v>0</v>
      </c>
      <c r="J14" s="20">
        <f>VLOOKUP($C14,'[1]징수보고서(지난년도제외)'!$A$3:$O$100,9,FALSE)</f>
        <v>0</v>
      </c>
      <c r="K14" s="20">
        <f>VLOOKUP($C14,'[1]징수보고서(지난년도제외)'!$A$3:$O$100,10,FALSE)</f>
        <v>0</v>
      </c>
      <c r="L14" s="20">
        <f>VLOOKUP($C14,'[1]징수보고서(지난년도제외)'!$A$3:$O$100,11,FALSE)</f>
        <v>0</v>
      </c>
      <c r="M14" s="21">
        <f t="shared" si="3"/>
        <v>2570950</v>
      </c>
      <c r="N14" s="22">
        <f t="shared" si="4"/>
        <v>33.479999999999997</v>
      </c>
      <c r="O14" s="22">
        <f t="shared" si="2"/>
        <v>33.479999999999997</v>
      </c>
    </row>
    <row r="15" spans="1:15" x14ac:dyDescent="0.3">
      <c r="A15" s="17"/>
      <c r="B15" s="25"/>
      <c r="C15" s="24" t="s">
        <v>28</v>
      </c>
      <c r="D15" s="24"/>
      <c r="E15" s="20">
        <f>VLOOKUP($C15,'[1]징수보고서(지난년도제외)'!$A$3:$O$100,4,FALSE)</f>
        <v>0</v>
      </c>
      <c r="F15" s="20">
        <f>VLOOKUP($C15,'[1]징수보고서(지난년도제외)'!$A$3:$O$100,5,FALSE)</f>
        <v>0</v>
      </c>
      <c r="G15" s="20">
        <f>VLOOKUP($C15,'[1]징수보고서(지난년도제외)'!$A$3:$O$100,6,FALSE)</f>
        <v>0</v>
      </c>
      <c r="H15" s="20">
        <f>VLOOKUP($C15,'[1]징수보고서(지난년도제외)'!$A$3:$O$100,7,FALSE)</f>
        <v>0</v>
      </c>
      <c r="I15" s="20">
        <f>VLOOKUP($C15,'[1]징수보고서(지난년도제외)'!$A$3:$O$100,8,FALSE)</f>
        <v>0</v>
      </c>
      <c r="J15" s="20">
        <f>VLOOKUP($C15,'[1]징수보고서(지난년도제외)'!$A$3:$O$100,9,FALSE)</f>
        <v>0</v>
      </c>
      <c r="K15" s="20">
        <f>VLOOKUP($C15,'[1]징수보고서(지난년도제외)'!$A$3:$O$100,10,FALSE)</f>
        <v>0</v>
      </c>
      <c r="L15" s="20">
        <f>VLOOKUP($C15,'[1]징수보고서(지난년도제외)'!$A$3:$O$100,11,FALSE)</f>
        <v>0</v>
      </c>
      <c r="M15" s="21">
        <f t="shared" si="3"/>
        <v>0</v>
      </c>
      <c r="N15" s="22" t="e">
        <f t="shared" si="4"/>
        <v>#DIV/0!</v>
      </c>
      <c r="O15" s="22" t="e">
        <f t="shared" si="2"/>
        <v>#DIV/0!</v>
      </c>
    </row>
    <row r="16" spans="1:15" x14ac:dyDescent="0.3">
      <c r="A16" s="17"/>
      <c r="B16" s="25"/>
      <c r="C16" s="24" t="s">
        <v>29</v>
      </c>
      <c r="D16" s="24"/>
      <c r="E16" s="20">
        <f>VLOOKUP($C16,'[1]징수보고서(지난년도제외)'!$A$3:$O$100,4,FALSE)</f>
        <v>21770920</v>
      </c>
      <c r="F16" s="20">
        <f>VLOOKUP($C16,'[1]징수보고서(지난년도제외)'!$A$3:$O$100,5,FALSE)</f>
        <v>39277350</v>
      </c>
      <c r="G16" s="20">
        <f>VLOOKUP($C16,'[1]징수보고서(지난년도제외)'!$A$3:$O$100,6,FALSE)</f>
        <v>21780920</v>
      </c>
      <c r="H16" s="20">
        <f>VLOOKUP($C16,'[1]징수보고서(지난년도제외)'!$A$3:$O$100,7,FALSE)</f>
        <v>39277350</v>
      </c>
      <c r="I16" s="20">
        <f>VLOOKUP($C16,'[1]징수보고서(지난년도제외)'!$A$3:$O$100,8,FALSE)</f>
        <v>0</v>
      </c>
      <c r="J16" s="20">
        <f>VLOOKUP($C16,'[1]징수보고서(지난년도제외)'!$A$3:$O$100,9,FALSE)</f>
        <v>0</v>
      </c>
      <c r="K16" s="20">
        <f>VLOOKUP($C16,'[1]징수보고서(지난년도제외)'!$A$3:$O$100,10,FALSE)</f>
        <v>0</v>
      </c>
      <c r="L16" s="20">
        <f>VLOOKUP($C16,'[1]징수보고서(지난년도제외)'!$A$3:$O$100,11,FALSE)</f>
        <v>0</v>
      </c>
      <c r="M16" s="21">
        <f t="shared" si="3"/>
        <v>0</v>
      </c>
      <c r="N16" s="22">
        <f t="shared" si="4"/>
        <v>100.05</v>
      </c>
      <c r="O16" s="22">
        <f t="shared" si="2"/>
        <v>100</v>
      </c>
    </row>
    <row r="17" spans="1:15" x14ac:dyDescent="0.3">
      <c r="A17" s="17"/>
      <c r="B17" s="23"/>
      <c r="C17" s="24" t="s">
        <v>30</v>
      </c>
      <c r="D17" s="24"/>
      <c r="E17" s="20">
        <f>VLOOKUP($C17,'[1]징수보고서(지난년도제외)'!$A$3:$O$100,4,FALSE)</f>
        <v>357486690</v>
      </c>
      <c r="F17" s="20">
        <f>VLOOKUP($C17,'[1]징수보고서(지난년도제외)'!$A$3:$O$100,5,FALSE)</f>
        <v>893031535</v>
      </c>
      <c r="G17" s="20">
        <f>VLOOKUP($C17,'[1]징수보고서(지난년도제외)'!$A$3:$O$100,6,FALSE)</f>
        <v>436085155</v>
      </c>
      <c r="H17" s="20">
        <f>VLOOKUP($C17,'[1]징수보고서(지난년도제외)'!$A$3:$O$100,7,FALSE)</f>
        <v>858549055</v>
      </c>
      <c r="I17" s="20">
        <f>VLOOKUP($C17,'[1]징수보고서(지난년도제외)'!$A$3:$O$100,8,FALSE)</f>
        <v>5164390</v>
      </c>
      <c r="J17" s="20">
        <f>VLOOKUP($C17,'[1]징수보고서(지난년도제외)'!$A$3:$O$100,9,FALSE)</f>
        <v>6095010</v>
      </c>
      <c r="K17" s="20">
        <f>VLOOKUP($C17,'[1]징수보고서(지난년도제외)'!$A$3:$O$100,10,FALSE)</f>
        <v>0</v>
      </c>
      <c r="L17" s="20">
        <f>VLOOKUP($C17,'[1]징수보고서(지난년도제외)'!$A$3:$O$100,11,FALSE)</f>
        <v>0</v>
      </c>
      <c r="M17" s="21">
        <f t="shared" si="3"/>
        <v>34482480</v>
      </c>
      <c r="N17" s="22">
        <f t="shared" si="4"/>
        <v>121.99</v>
      </c>
      <c r="O17" s="22">
        <f t="shared" si="2"/>
        <v>96.14</v>
      </c>
    </row>
    <row r="18" spans="1:15" x14ac:dyDescent="0.3">
      <c r="A18" s="17"/>
      <c r="B18" s="18" t="s">
        <v>31</v>
      </c>
      <c r="C18" s="24" t="s">
        <v>32</v>
      </c>
      <c r="D18" s="24"/>
      <c r="E18" s="20">
        <f>VLOOKUP($C18,'[1]징수보고서(지난년도제외)'!$A$3:$O$100,4,FALSE)</f>
        <v>63960340</v>
      </c>
      <c r="F18" s="20">
        <f>VLOOKUP($C18,'[1]징수보고서(지난년도제외)'!$A$3:$O$100,5,FALSE)</f>
        <v>126053780</v>
      </c>
      <c r="G18" s="20">
        <f>VLOOKUP($C18,'[1]징수보고서(지난년도제외)'!$A$3:$O$100,6,FALSE)</f>
        <v>65792340</v>
      </c>
      <c r="H18" s="20">
        <f>VLOOKUP($C18,'[1]징수보고서(지난년도제외)'!$A$3:$O$100,7,FALSE)</f>
        <v>124911780</v>
      </c>
      <c r="I18" s="20">
        <f>VLOOKUP($C18,'[1]징수보고서(지난년도제외)'!$A$3:$O$100,8,FALSE)</f>
        <v>400</v>
      </c>
      <c r="J18" s="20">
        <f>VLOOKUP($C18,'[1]징수보고서(지난년도제외)'!$A$3:$O$100,9,FALSE)</f>
        <v>2800</v>
      </c>
      <c r="K18" s="20">
        <f>VLOOKUP($C18,'[1]징수보고서(지난년도제외)'!$A$3:$O$100,10,FALSE)</f>
        <v>0</v>
      </c>
      <c r="L18" s="20">
        <f>VLOOKUP($C18,'[1]징수보고서(지난년도제외)'!$A$3:$O$100,11,FALSE)</f>
        <v>0</v>
      </c>
      <c r="M18" s="21">
        <f t="shared" si="3"/>
        <v>1142000</v>
      </c>
      <c r="N18" s="22">
        <f t="shared" si="4"/>
        <v>102.86</v>
      </c>
      <c r="O18" s="22">
        <f t="shared" si="2"/>
        <v>99.09</v>
      </c>
    </row>
    <row r="19" spans="1:15" x14ac:dyDescent="0.3">
      <c r="A19" s="17"/>
      <c r="B19" s="25"/>
      <c r="C19" s="24" t="s">
        <v>33</v>
      </c>
      <c r="D19" s="24"/>
      <c r="E19" s="20">
        <f>VLOOKUP($C19,'[1]징수보고서(지난년도제외)'!$A$3:$O$100,4,FALSE)</f>
        <v>553695170</v>
      </c>
      <c r="F19" s="20">
        <f>VLOOKUP($C19,'[1]징수보고서(지난년도제외)'!$A$3:$O$100,5,FALSE)</f>
        <v>1141131690</v>
      </c>
      <c r="G19" s="20">
        <f>VLOOKUP($C19,'[1]징수보고서(지난년도제외)'!$A$3:$O$100,6,FALSE)</f>
        <v>556252150</v>
      </c>
      <c r="H19" s="20">
        <f>VLOOKUP($C19,'[1]징수보고서(지난년도제외)'!$A$3:$O$100,7,FALSE)</f>
        <v>1133175870</v>
      </c>
      <c r="I19" s="20">
        <f>VLOOKUP($C19,'[1]징수보고서(지난년도제외)'!$A$3:$O$100,8,FALSE)</f>
        <v>40000</v>
      </c>
      <c r="J19" s="20">
        <f>VLOOKUP($C19,'[1]징수보고서(지난년도제외)'!$A$3:$O$100,9,FALSE)</f>
        <v>40000</v>
      </c>
      <c r="K19" s="20">
        <f>VLOOKUP($C19,'[1]징수보고서(지난년도제외)'!$A$3:$O$100,10,FALSE)</f>
        <v>0</v>
      </c>
      <c r="L19" s="20">
        <f>VLOOKUP($C19,'[1]징수보고서(지난년도제외)'!$A$3:$O$100,11,FALSE)</f>
        <v>0</v>
      </c>
      <c r="M19" s="21">
        <f t="shared" si="3"/>
        <v>7955820</v>
      </c>
      <c r="N19" s="22">
        <f t="shared" si="4"/>
        <v>100.46</v>
      </c>
      <c r="O19" s="22">
        <f t="shared" si="2"/>
        <v>99.3</v>
      </c>
    </row>
    <row r="20" spans="1:15" x14ac:dyDescent="0.3">
      <c r="A20" s="17"/>
      <c r="B20" s="25"/>
      <c r="C20" s="24" t="s">
        <v>34</v>
      </c>
      <c r="D20" s="24"/>
      <c r="E20" s="20">
        <f>VLOOKUP($C20,'[1]징수보고서(지난년도제외)'!$A$3:$O$100,4,FALSE)</f>
        <v>12842400</v>
      </c>
      <c r="F20" s="20">
        <f>VLOOKUP($C20,'[1]징수보고서(지난년도제외)'!$A$3:$O$100,5,FALSE)</f>
        <v>30476200</v>
      </c>
      <c r="G20" s="20">
        <f>VLOOKUP($C20,'[1]징수보고서(지난년도제외)'!$A$3:$O$100,6,FALSE)</f>
        <v>4732900</v>
      </c>
      <c r="H20" s="20">
        <f>VLOOKUP($C20,'[1]징수보고서(지난년도제외)'!$A$3:$O$100,7,FALSE)</f>
        <v>22366700</v>
      </c>
      <c r="I20" s="20">
        <f>VLOOKUP($C20,'[1]징수보고서(지난년도제외)'!$A$3:$O$100,8,FALSE)</f>
        <v>0</v>
      </c>
      <c r="J20" s="20">
        <f>VLOOKUP($C20,'[1]징수보고서(지난년도제외)'!$A$3:$O$100,9,FALSE)</f>
        <v>0</v>
      </c>
      <c r="K20" s="20">
        <f>VLOOKUP($C20,'[1]징수보고서(지난년도제외)'!$A$3:$O$100,10,FALSE)</f>
        <v>0</v>
      </c>
      <c r="L20" s="20">
        <f>VLOOKUP($C20,'[1]징수보고서(지난년도제외)'!$A$3:$O$100,11,FALSE)</f>
        <v>0</v>
      </c>
      <c r="M20" s="21">
        <f t="shared" si="3"/>
        <v>8109500</v>
      </c>
      <c r="N20" s="22">
        <f t="shared" si="4"/>
        <v>36.85</v>
      </c>
      <c r="O20" s="22">
        <f t="shared" si="2"/>
        <v>73.39</v>
      </c>
    </row>
    <row r="21" spans="1:15" x14ac:dyDescent="0.3">
      <c r="A21" s="17"/>
      <c r="B21" s="25"/>
      <c r="C21" s="24" t="s">
        <v>35</v>
      </c>
      <c r="D21" s="24"/>
      <c r="E21" s="20">
        <f>VLOOKUP($C21,'[1]징수보고서(지난년도제외)'!$A$3:$O$100,4,FALSE)</f>
        <v>56843830</v>
      </c>
      <c r="F21" s="20">
        <f>VLOOKUP($C21,'[1]징수보고서(지난년도제외)'!$A$3:$O$100,5,FALSE)</f>
        <v>106141890</v>
      </c>
      <c r="G21" s="20">
        <f>VLOOKUP($C21,'[1]징수보고서(지난년도제외)'!$A$3:$O$100,6,FALSE)</f>
        <v>55182100</v>
      </c>
      <c r="H21" s="20">
        <f>VLOOKUP($C21,'[1]징수보고서(지난년도제외)'!$A$3:$O$100,7,FALSE)</f>
        <v>104116080</v>
      </c>
      <c r="I21" s="20">
        <f>VLOOKUP($C21,'[1]징수보고서(지난년도제외)'!$A$3:$O$100,8,FALSE)</f>
        <v>3500</v>
      </c>
      <c r="J21" s="20">
        <f>VLOOKUP($C21,'[1]징수보고서(지난년도제외)'!$A$3:$O$100,9,FALSE)</f>
        <v>3500</v>
      </c>
      <c r="K21" s="20">
        <f>VLOOKUP($C21,'[1]징수보고서(지난년도제외)'!$A$3:$O$100,10,FALSE)</f>
        <v>0</v>
      </c>
      <c r="L21" s="20">
        <f>VLOOKUP($C21,'[1]징수보고서(지난년도제외)'!$A$3:$O$100,11,FALSE)</f>
        <v>0</v>
      </c>
      <c r="M21" s="21">
        <f t="shared" si="3"/>
        <v>2025810</v>
      </c>
      <c r="N21" s="22">
        <f t="shared" si="4"/>
        <v>97.08</v>
      </c>
      <c r="O21" s="22">
        <f t="shared" si="2"/>
        <v>98.09</v>
      </c>
    </row>
    <row r="22" spans="1:15" x14ac:dyDescent="0.3">
      <c r="A22" s="17"/>
      <c r="B22" s="23"/>
      <c r="C22" s="24" t="s">
        <v>36</v>
      </c>
      <c r="D22" s="24"/>
      <c r="E22" s="20">
        <f>VLOOKUP($C22,'[1]징수보고서(지난년도제외)'!$A$3:$O$100,4,FALSE)</f>
        <v>78457760</v>
      </c>
      <c r="F22" s="20">
        <f>VLOOKUP($C22,'[1]징수보고서(지난년도제외)'!$A$3:$O$100,5,FALSE)</f>
        <v>123245370</v>
      </c>
      <c r="G22" s="20">
        <f>VLOOKUP($C22,'[1]징수보고서(지난년도제외)'!$A$3:$O$100,6,FALSE)</f>
        <v>96126030</v>
      </c>
      <c r="H22" s="20">
        <f>VLOOKUP($C22,'[1]징수보고서(지난년도제외)'!$A$3:$O$100,7,FALSE)</f>
        <v>121817650</v>
      </c>
      <c r="I22" s="20">
        <f>VLOOKUP($C22,'[1]징수보고서(지난년도제외)'!$A$3:$O$100,8,FALSE)</f>
        <v>0</v>
      </c>
      <c r="J22" s="20">
        <f>VLOOKUP($C22,'[1]징수보고서(지난년도제외)'!$A$3:$O$100,9,FALSE)</f>
        <v>3600</v>
      </c>
      <c r="K22" s="20">
        <f>VLOOKUP($C22,'[1]징수보고서(지난년도제외)'!$A$3:$O$100,10,FALSE)</f>
        <v>0</v>
      </c>
      <c r="L22" s="20">
        <f>VLOOKUP($C22,'[1]징수보고서(지난년도제외)'!$A$3:$O$100,11,FALSE)</f>
        <v>0</v>
      </c>
      <c r="M22" s="21">
        <f t="shared" si="3"/>
        <v>1427720</v>
      </c>
      <c r="N22" s="22">
        <f t="shared" si="4"/>
        <v>122.52</v>
      </c>
      <c r="O22" s="22">
        <f t="shared" si="2"/>
        <v>98.84</v>
      </c>
    </row>
    <row r="23" spans="1:15" x14ac:dyDescent="0.3">
      <c r="A23" s="17"/>
      <c r="B23" s="18" t="s">
        <v>37</v>
      </c>
      <c r="C23" s="24" t="s">
        <v>38</v>
      </c>
      <c r="D23" s="24"/>
      <c r="E23" s="20">
        <f>VLOOKUP($C23,'[1]징수보고서(지난년도제외)'!$A$3:$O$100,4,FALSE)</f>
        <v>130378400</v>
      </c>
      <c r="F23" s="20">
        <f>VLOOKUP($C23,'[1]징수보고서(지난년도제외)'!$A$3:$O$100,5,FALSE)</f>
        <v>132230400</v>
      </c>
      <c r="G23" s="20">
        <f>VLOOKUP($C23,'[1]징수보고서(지난년도제외)'!$A$3:$O$100,6,FALSE)</f>
        <v>130534400</v>
      </c>
      <c r="H23" s="20">
        <f>VLOOKUP($C23,'[1]징수보고서(지난년도제외)'!$A$3:$O$100,7,FALSE)</f>
        <v>132211900</v>
      </c>
      <c r="I23" s="20">
        <f>VLOOKUP($C23,'[1]징수보고서(지난년도제외)'!$A$3:$O$100,8,FALSE)</f>
        <v>0</v>
      </c>
      <c r="J23" s="20">
        <f>VLOOKUP($C23,'[1]징수보고서(지난년도제외)'!$A$3:$O$100,9,FALSE)</f>
        <v>0</v>
      </c>
      <c r="K23" s="20">
        <f>VLOOKUP($C23,'[1]징수보고서(지난년도제외)'!$A$3:$O$100,10,FALSE)</f>
        <v>0</v>
      </c>
      <c r="L23" s="20">
        <f>VLOOKUP($C23,'[1]징수보고서(지난년도제외)'!$A$3:$O$100,11,FALSE)</f>
        <v>0</v>
      </c>
      <c r="M23" s="21">
        <f t="shared" si="3"/>
        <v>18500</v>
      </c>
      <c r="N23" s="22">
        <f t="shared" si="4"/>
        <v>100.12</v>
      </c>
      <c r="O23" s="22">
        <f t="shared" si="2"/>
        <v>99.99</v>
      </c>
    </row>
    <row r="24" spans="1:15" x14ac:dyDescent="0.3">
      <c r="A24" s="17"/>
      <c r="B24" s="25"/>
      <c r="C24" s="24" t="s">
        <v>39</v>
      </c>
      <c r="D24" s="24"/>
      <c r="E24" s="20">
        <f>VLOOKUP($C24,'[1]징수보고서(지난년도제외)'!$A$3:$O$100,4,FALSE)</f>
        <v>0</v>
      </c>
      <c r="F24" s="20">
        <f>VLOOKUP($C24,'[1]징수보고서(지난년도제외)'!$A$3:$O$100,5,FALSE)</f>
        <v>0</v>
      </c>
      <c r="G24" s="20">
        <f>VLOOKUP($C24,'[1]징수보고서(지난년도제외)'!$A$3:$O$100,6,FALSE)</f>
        <v>0</v>
      </c>
      <c r="H24" s="20">
        <f>VLOOKUP($C24,'[1]징수보고서(지난년도제외)'!$A$3:$O$100,7,FALSE)</f>
        <v>0</v>
      </c>
      <c r="I24" s="20">
        <f>VLOOKUP($C24,'[1]징수보고서(지난년도제외)'!$A$3:$O$100,8,FALSE)</f>
        <v>0</v>
      </c>
      <c r="J24" s="20">
        <f>VLOOKUP($C24,'[1]징수보고서(지난년도제외)'!$A$3:$O$100,9,FALSE)</f>
        <v>0</v>
      </c>
      <c r="K24" s="20">
        <f>VLOOKUP($C24,'[1]징수보고서(지난년도제외)'!$A$3:$O$100,10,FALSE)</f>
        <v>0</v>
      </c>
      <c r="L24" s="20">
        <f>VLOOKUP($C24,'[1]징수보고서(지난년도제외)'!$A$3:$O$100,11,FALSE)</f>
        <v>0</v>
      </c>
      <c r="M24" s="21">
        <f t="shared" si="3"/>
        <v>0</v>
      </c>
      <c r="N24" s="22" t="e">
        <f t="shared" si="4"/>
        <v>#DIV/0!</v>
      </c>
      <c r="O24" s="22" t="e">
        <f t="shared" si="2"/>
        <v>#DIV/0!</v>
      </c>
    </row>
    <row r="25" spans="1:15" x14ac:dyDescent="0.3">
      <c r="A25" s="17"/>
      <c r="B25" s="25"/>
      <c r="C25" s="24" t="s">
        <v>40</v>
      </c>
      <c r="D25" s="24"/>
      <c r="E25" s="20">
        <f>VLOOKUP($C25,'[1]징수보고서(지난년도제외)'!$A$3:$O$100,4,FALSE)</f>
        <v>0</v>
      </c>
      <c r="F25" s="20">
        <f>VLOOKUP($C25,'[1]징수보고서(지난년도제외)'!$A$3:$O$100,5,FALSE)</f>
        <v>0</v>
      </c>
      <c r="G25" s="20">
        <f>VLOOKUP($C25,'[1]징수보고서(지난년도제외)'!$A$3:$O$100,6,FALSE)</f>
        <v>0</v>
      </c>
      <c r="H25" s="20">
        <f>VLOOKUP($C25,'[1]징수보고서(지난년도제외)'!$A$3:$O$100,7,FALSE)</f>
        <v>0</v>
      </c>
      <c r="I25" s="20">
        <f>VLOOKUP($C25,'[1]징수보고서(지난년도제외)'!$A$3:$O$100,8,FALSE)</f>
        <v>0</v>
      </c>
      <c r="J25" s="20">
        <f>VLOOKUP($C25,'[1]징수보고서(지난년도제외)'!$A$3:$O$100,9,FALSE)</f>
        <v>0</v>
      </c>
      <c r="K25" s="20">
        <f>VLOOKUP($C25,'[1]징수보고서(지난년도제외)'!$A$3:$O$100,10,FALSE)</f>
        <v>0</v>
      </c>
      <c r="L25" s="20">
        <f>VLOOKUP($C25,'[1]징수보고서(지난년도제외)'!$A$3:$O$100,11,FALSE)</f>
        <v>0</v>
      </c>
      <c r="M25" s="21">
        <f t="shared" si="3"/>
        <v>0</v>
      </c>
      <c r="N25" s="22" t="e">
        <f t="shared" si="4"/>
        <v>#DIV/0!</v>
      </c>
      <c r="O25" s="22" t="e">
        <f t="shared" si="2"/>
        <v>#DIV/0!</v>
      </c>
    </row>
    <row r="26" spans="1:15" x14ac:dyDescent="0.3">
      <c r="A26" s="17"/>
      <c r="B26" s="25"/>
      <c r="C26" s="24" t="s">
        <v>41</v>
      </c>
      <c r="D26" s="24"/>
      <c r="E26" s="20">
        <f>VLOOKUP($C26,'[1]징수보고서(지난년도제외)'!$A$3:$O$100,4,FALSE)</f>
        <v>0</v>
      </c>
      <c r="F26" s="20">
        <f>VLOOKUP($C26,'[1]징수보고서(지난년도제외)'!$A$3:$O$100,5,FALSE)</f>
        <v>0</v>
      </c>
      <c r="G26" s="20">
        <f>VLOOKUP($C26,'[1]징수보고서(지난년도제외)'!$A$3:$O$100,6,FALSE)</f>
        <v>0</v>
      </c>
      <c r="H26" s="20">
        <f>VLOOKUP($C26,'[1]징수보고서(지난년도제외)'!$A$3:$O$100,7,FALSE)</f>
        <v>0</v>
      </c>
      <c r="I26" s="20">
        <f>VLOOKUP($C26,'[1]징수보고서(지난년도제외)'!$A$3:$O$100,8,FALSE)</f>
        <v>0</v>
      </c>
      <c r="J26" s="20">
        <f>VLOOKUP($C26,'[1]징수보고서(지난년도제외)'!$A$3:$O$100,9,FALSE)</f>
        <v>0</v>
      </c>
      <c r="K26" s="20">
        <f>VLOOKUP($C26,'[1]징수보고서(지난년도제외)'!$A$3:$O$100,10,FALSE)</f>
        <v>0</v>
      </c>
      <c r="L26" s="20">
        <f>VLOOKUP($C26,'[1]징수보고서(지난년도제외)'!$A$3:$O$100,11,FALSE)</f>
        <v>0</v>
      </c>
      <c r="M26" s="21">
        <f t="shared" si="3"/>
        <v>0</v>
      </c>
      <c r="N26" s="22" t="e">
        <f t="shared" si="4"/>
        <v>#DIV/0!</v>
      </c>
      <c r="O26" s="22" t="e">
        <f t="shared" si="2"/>
        <v>#DIV/0!</v>
      </c>
    </row>
    <row r="27" spans="1:15" x14ac:dyDescent="0.3">
      <c r="A27" s="17"/>
      <c r="B27" s="23"/>
      <c r="C27" s="24" t="s">
        <v>42</v>
      </c>
      <c r="D27" s="24"/>
      <c r="E27" s="20">
        <f>VLOOKUP($C27,'[1]징수보고서(지난년도제외)'!$A$3:$O$100,4,FALSE)</f>
        <v>770000</v>
      </c>
      <c r="F27" s="20">
        <f>VLOOKUP($C27,'[1]징수보고서(지난년도제외)'!$A$3:$O$100,5,FALSE)</f>
        <v>1435500</v>
      </c>
      <c r="G27" s="20">
        <f>VLOOKUP($C27,'[1]징수보고서(지난년도제외)'!$A$3:$O$100,6,FALSE)</f>
        <v>759000</v>
      </c>
      <c r="H27" s="20">
        <f>VLOOKUP($C27,'[1]징수보고서(지난년도제외)'!$A$3:$O$100,7,FALSE)</f>
        <v>1408000</v>
      </c>
      <c r="I27" s="20">
        <f>VLOOKUP($C27,'[1]징수보고서(지난년도제외)'!$A$3:$O$100,8,FALSE)</f>
        <v>0</v>
      </c>
      <c r="J27" s="20">
        <f>VLOOKUP($C27,'[1]징수보고서(지난년도제외)'!$A$3:$O$100,9,FALSE)</f>
        <v>0</v>
      </c>
      <c r="K27" s="20">
        <f>VLOOKUP($C27,'[1]징수보고서(지난년도제외)'!$A$3:$O$100,10,FALSE)</f>
        <v>0</v>
      </c>
      <c r="L27" s="20">
        <f>VLOOKUP($C27,'[1]징수보고서(지난년도제외)'!$A$3:$O$100,11,FALSE)</f>
        <v>0</v>
      </c>
      <c r="M27" s="21">
        <f t="shared" si="3"/>
        <v>27500</v>
      </c>
      <c r="N27" s="22">
        <f t="shared" si="4"/>
        <v>98.57</v>
      </c>
      <c r="O27" s="22">
        <f t="shared" si="2"/>
        <v>98.08</v>
      </c>
    </row>
    <row r="28" spans="1:15" x14ac:dyDescent="0.3">
      <c r="A28" s="17"/>
      <c r="B28" s="26" t="s">
        <v>43</v>
      </c>
      <c r="C28" s="19" t="s">
        <v>43</v>
      </c>
      <c r="D28" s="19"/>
      <c r="E28" s="20">
        <f>VLOOKUP($C28,'[1]징수보고서(지난년도제외)'!$A$3:$O$100,4,FALSE)</f>
        <v>123720000</v>
      </c>
      <c r="F28" s="20">
        <f>VLOOKUP($C28,'[1]징수보고서(지난년도제외)'!$A$3:$O$100,5,FALSE)</f>
        <v>123720000</v>
      </c>
      <c r="G28" s="20">
        <f>VLOOKUP($C28,'[1]징수보고서(지난년도제외)'!$A$3:$O$100,6,FALSE)</f>
        <v>123720000</v>
      </c>
      <c r="H28" s="20">
        <f>VLOOKUP($C28,'[1]징수보고서(지난년도제외)'!$A$3:$O$100,7,FALSE)</f>
        <v>123720000</v>
      </c>
      <c r="I28" s="20">
        <f>VLOOKUP($C28,'[1]징수보고서(지난년도제외)'!$A$3:$O$100,8,FALSE)</f>
        <v>0</v>
      </c>
      <c r="J28" s="20">
        <f>VLOOKUP($C28,'[1]징수보고서(지난년도제외)'!$A$3:$O$100,9,FALSE)</f>
        <v>0</v>
      </c>
      <c r="K28" s="20">
        <f>VLOOKUP($C28,'[1]징수보고서(지난년도제외)'!$A$3:$O$100,10,FALSE)</f>
        <v>0</v>
      </c>
      <c r="L28" s="20">
        <f>VLOOKUP($C28,'[1]징수보고서(지난년도제외)'!$A$3:$O$100,11,FALSE)</f>
        <v>0</v>
      </c>
      <c r="M28" s="21">
        <f t="shared" si="3"/>
        <v>0</v>
      </c>
      <c r="N28" s="22">
        <f t="shared" si="4"/>
        <v>100</v>
      </c>
      <c r="O28" s="22">
        <f t="shared" si="2"/>
        <v>100</v>
      </c>
    </row>
    <row r="29" spans="1:15" x14ac:dyDescent="0.3">
      <c r="A29" s="17"/>
      <c r="B29" s="18" t="s">
        <v>44</v>
      </c>
      <c r="C29" s="24" t="s">
        <v>45</v>
      </c>
      <c r="D29" s="24"/>
      <c r="E29" s="20">
        <f>VLOOKUP($C29,'[1]징수보고서(지난년도제외)'!$A$3:$O$100,4,FALSE)</f>
        <v>818136960</v>
      </c>
      <c r="F29" s="20">
        <f>VLOOKUP($C29,'[1]징수보고서(지난년도제외)'!$A$3:$O$100,5,FALSE)</f>
        <v>1897834240</v>
      </c>
      <c r="G29" s="20">
        <f>VLOOKUP($C29,'[1]징수보고서(지난년도제외)'!$A$3:$O$100,6,FALSE)</f>
        <v>818136960</v>
      </c>
      <c r="H29" s="20">
        <f>VLOOKUP($C29,'[1]징수보고서(지난년도제외)'!$A$3:$O$100,7,FALSE)</f>
        <v>1897834240</v>
      </c>
      <c r="I29" s="20">
        <f>VLOOKUP($C29,'[1]징수보고서(지난년도제외)'!$A$3:$O$100,8,FALSE)</f>
        <v>0</v>
      </c>
      <c r="J29" s="20">
        <f>VLOOKUP($C29,'[1]징수보고서(지난년도제외)'!$A$3:$O$100,9,FALSE)</f>
        <v>0</v>
      </c>
      <c r="K29" s="20">
        <f>VLOOKUP($C29,'[1]징수보고서(지난년도제외)'!$A$3:$O$100,10,FALSE)</f>
        <v>0</v>
      </c>
      <c r="L29" s="20">
        <f>VLOOKUP($C29,'[1]징수보고서(지난년도제외)'!$A$3:$O$100,11,FALSE)</f>
        <v>0</v>
      </c>
      <c r="M29" s="21">
        <f t="shared" si="3"/>
        <v>0</v>
      </c>
      <c r="N29" s="22">
        <f t="shared" si="4"/>
        <v>100</v>
      </c>
      <c r="O29" s="22">
        <f t="shared" si="2"/>
        <v>100</v>
      </c>
    </row>
    <row r="30" spans="1:15" x14ac:dyDescent="0.3">
      <c r="A30" s="17"/>
      <c r="B30" s="25"/>
      <c r="C30" s="24" t="s">
        <v>46</v>
      </c>
      <c r="D30" s="24"/>
      <c r="E30" s="20">
        <f>VLOOKUP($C30,'[1]징수보고서(지난년도제외)'!$A$3:$O$100,4,FALSE)</f>
        <v>0</v>
      </c>
      <c r="F30" s="20">
        <f>VLOOKUP($C30,'[1]징수보고서(지난년도제외)'!$A$3:$O$100,5,FALSE)</f>
        <v>0</v>
      </c>
      <c r="G30" s="20">
        <f>VLOOKUP($C30,'[1]징수보고서(지난년도제외)'!$A$3:$O$100,6,FALSE)</f>
        <v>0</v>
      </c>
      <c r="H30" s="20">
        <f>VLOOKUP($C30,'[1]징수보고서(지난년도제외)'!$A$3:$O$100,7,FALSE)</f>
        <v>0</v>
      </c>
      <c r="I30" s="20">
        <f>VLOOKUP($C30,'[1]징수보고서(지난년도제외)'!$A$3:$O$100,8,FALSE)</f>
        <v>0</v>
      </c>
      <c r="J30" s="20">
        <f>VLOOKUP($C30,'[1]징수보고서(지난년도제외)'!$A$3:$O$100,9,FALSE)</f>
        <v>0</v>
      </c>
      <c r="K30" s="20">
        <f>VLOOKUP($C30,'[1]징수보고서(지난년도제외)'!$A$3:$O$100,10,FALSE)</f>
        <v>0</v>
      </c>
      <c r="L30" s="20">
        <f>VLOOKUP($C30,'[1]징수보고서(지난년도제외)'!$A$3:$O$100,11,FALSE)</f>
        <v>0</v>
      </c>
      <c r="M30" s="21">
        <f t="shared" si="3"/>
        <v>0</v>
      </c>
      <c r="N30" s="22" t="e">
        <f t="shared" si="4"/>
        <v>#DIV/0!</v>
      </c>
      <c r="O30" s="22" t="e">
        <f t="shared" si="2"/>
        <v>#DIV/0!</v>
      </c>
    </row>
    <row r="31" spans="1:15" x14ac:dyDescent="0.3">
      <c r="A31" s="17"/>
      <c r="B31" s="23"/>
      <c r="C31" s="19" t="s">
        <v>47</v>
      </c>
      <c r="D31" s="19"/>
      <c r="E31" s="20">
        <f>VLOOKUP($C31,'[1]징수보고서(지난년도제외)'!$A$3:$O$100,4,FALSE)</f>
        <v>75527510</v>
      </c>
      <c r="F31" s="20">
        <f>VLOOKUP($C31,'[1]징수보고서(지난년도제외)'!$A$3:$O$100,5,FALSE)</f>
        <v>312493123</v>
      </c>
      <c r="G31" s="20">
        <f>VLOOKUP($C31,'[1]징수보고서(지난년도제외)'!$A$3:$O$100,6,FALSE)</f>
        <v>72625860</v>
      </c>
      <c r="H31" s="20">
        <f>VLOOKUP($C31,'[1]징수보고서(지난년도제외)'!$A$3:$O$100,7,FALSE)</f>
        <v>308739873</v>
      </c>
      <c r="I31" s="20">
        <f>VLOOKUP($C31,'[1]징수보고서(지난년도제외)'!$A$3:$O$100,8,FALSE)</f>
        <v>0</v>
      </c>
      <c r="J31" s="20">
        <f>VLOOKUP($C31,'[1]징수보고서(지난년도제외)'!$A$3:$O$100,9,FALSE)</f>
        <v>0</v>
      </c>
      <c r="K31" s="20">
        <f>VLOOKUP($C31,'[1]징수보고서(지난년도제외)'!$A$3:$O$100,10,FALSE)</f>
        <v>0</v>
      </c>
      <c r="L31" s="20">
        <f>VLOOKUP($C31,'[1]징수보고서(지난년도제외)'!$A$3:$O$100,11,FALSE)</f>
        <v>0</v>
      </c>
      <c r="M31" s="21">
        <f>F31-H31-L31</f>
        <v>3753250</v>
      </c>
      <c r="N31" s="22">
        <f t="shared" si="4"/>
        <v>96.16</v>
      </c>
      <c r="O31" s="22">
        <f t="shared" si="2"/>
        <v>98.8</v>
      </c>
    </row>
    <row r="32" spans="1:15" x14ac:dyDescent="0.3">
      <c r="A32" s="27" t="s">
        <v>48</v>
      </c>
      <c r="B32" s="28"/>
      <c r="C32" s="28"/>
      <c r="D32" s="29"/>
      <c r="E32" s="15">
        <f t="shared" ref="E32:M32" si="5">SUM(E33:E47)</f>
        <v>4178441010</v>
      </c>
      <c r="F32" s="15">
        <f t="shared" si="5"/>
        <v>5015847970</v>
      </c>
      <c r="G32" s="15">
        <f t="shared" si="5"/>
        <v>3849108390</v>
      </c>
      <c r="H32" s="15">
        <f t="shared" si="5"/>
        <v>4513418170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502429800</v>
      </c>
      <c r="N32" s="16">
        <f t="shared" si="4"/>
        <v>92.12</v>
      </c>
      <c r="O32" s="16">
        <f t="shared" si="2"/>
        <v>89.98</v>
      </c>
    </row>
    <row r="33" spans="1:15" x14ac:dyDescent="0.3">
      <c r="A33" s="30"/>
      <c r="B33" s="18" t="s">
        <v>49</v>
      </c>
      <c r="C33" s="24" t="s">
        <v>50</v>
      </c>
      <c r="D33" s="24"/>
      <c r="E33" s="20">
        <f>VLOOKUP($C33,'[1]징수보고서(지난년도제외)'!$A$3:$O$100,4,FALSE)</f>
        <v>0</v>
      </c>
      <c r="F33" s="20">
        <f>VLOOKUP($C33,'[1]징수보고서(지난년도제외)'!$A$3:$O$100,5,FALSE)</f>
        <v>0</v>
      </c>
      <c r="G33" s="20">
        <f>VLOOKUP($C33,'[1]징수보고서(지난년도제외)'!$A$3:$O$100,6,FALSE)</f>
        <v>0</v>
      </c>
      <c r="H33" s="20">
        <f>VLOOKUP($C33,'[1]징수보고서(지난년도제외)'!$A$3:$O$100,7,FALSE)</f>
        <v>0</v>
      </c>
      <c r="I33" s="20">
        <f>VLOOKUP($C33,'[1]징수보고서(지난년도제외)'!$A$3:$O$100,8,FALSE)</f>
        <v>0</v>
      </c>
      <c r="J33" s="20">
        <f>VLOOKUP($C33,'[1]징수보고서(지난년도제외)'!$A$3:$O$100,9,FALSE)</f>
        <v>0</v>
      </c>
      <c r="K33" s="20">
        <f>VLOOKUP($C33,'[1]징수보고서(지난년도제외)'!$A$3:$O$100,10,FALSE)</f>
        <v>0</v>
      </c>
      <c r="L33" s="20">
        <f>VLOOKUP($C33,'[1]징수보고서(지난년도제외)'!$A$3:$O$100,11,FALSE)</f>
        <v>0</v>
      </c>
      <c r="M33" s="20">
        <f>F33-H33-L33</f>
        <v>0</v>
      </c>
      <c r="N33" s="22" t="e">
        <f t="shared" si="4"/>
        <v>#DIV/0!</v>
      </c>
      <c r="O33" s="22" t="e">
        <f t="shared" si="2"/>
        <v>#DIV/0!</v>
      </c>
    </row>
    <row r="34" spans="1:15" x14ac:dyDescent="0.3">
      <c r="A34" s="30"/>
      <c r="B34" s="25"/>
      <c r="C34" s="24" t="s">
        <v>51</v>
      </c>
      <c r="D34" s="24"/>
      <c r="E34" s="20">
        <f>VLOOKUP($C34,'[1]징수보고서(지난년도제외)'!$A$3:$O$100,4,FALSE)</f>
        <v>0</v>
      </c>
      <c r="F34" s="20">
        <f>VLOOKUP($C34,'[1]징수보고서(지난년도제외)'!$A$3:$O$100,5,FALSE)</f>
        <v>0</v>
      </c>
      <c r="G34" s="20">
        <f>VLOOKUP($C34,'[1]징수보고서(지난년도제외)'!$A$3:$O$100,6,FALSE)</f>
        <v>0</v>
      </c>
      <c r="H34" s="20">
        <f>VLOOKUP($C34,'[1]징수보고서(지난년도제외)'!$A$3:$O$100,7,FALSE)</f>
        <v>0</v>
      </c>
      <c r="I34" s="20">
        <f>VLOOKUP($C34,'[1]징수보고서(지난년도제외)'!$A$3:$O$100,8,FALSE)</f>
        <v>0</v>
      </c>
      <c r="J34" s="20">
        <f>VLOOKUP($C34,'[1]징수보고서(지난년도제외)'!$A$3:$O$100,9,FALSE)</f>
        <v>0</v>
      </c>
      <c r="K34" s="20">
        <f>VLOOKUP($C34,'[1]징수보고서(지난년도제외)'!$A$3:$O$100,10,FALSE)</f>
        <v>0</v>
      </c>
      <c r="L34" s="20">
        <f>VLOOKUP($C34,'[1]징수보고서(지난년도제외)'!$A$3:$O$100,11,FALSE)</f>
        <v>0</v>
      </c>
      <c r="M34" s="20">
        <f t="shared" ref="M34:M47" si="6">F34-H34-L34</f>
        <v>0</v>
      </c>
      <c r="N34" s="22" t="e">
        <f t="shared" si="4"/>
        <v>#DIV/0!</v>
      </c>
      <c r="O34" s="22" t="e">
        <f t="shared" si="2"/>
        <v>#DIV/0!</v>
      </c>
    </row>
    <row r="35" spans="1:15" x14ac:dyDescent="0.3">
      <c r="A35" s="30"/>
      <c r="B35" s="25"/>
      <c r="C35" s="24" t="s">
        <v>52</v>
      </c>
      <c r="D35" s="24"/>
      <c r="E35" s="20">
        <f>VLOOKUP($C35,'[1]징수보고서(지난년도제외)'!$A$3:$O$100,4,FALSE)</f>
        <v>96932000</v>
      </c>
      <c r="F35" s="20">
        <f>VLOOKUP($C35,'[1]징수보고서(지난년도제외)'!$A$3:$O$100,5,FALSE)</f>
        <v>96932000</v>
      </c>
      <c r="G35" s="20">
        <f>VLOOKUP($C35,'[1]징수보고서(지난년도제외)'!$A$3:$O$100,6,FALSE)</f>
        <v>33932000</v>
      </c>
      <c r="H35" s="20">
        <f>VLOOKUP($C35,'[1]징수보고서(지난년도제외)'!$A$3:$O$100,7,FALSE)</f>
        <v>33932000</v>
      </c>
      <c r="I35" s="20">
        <f>VLOOKUP($C35,'[1]징수보고서(지난년도제외)'!$A$3:$O$100,8,FALSE)</f>
        <v>0</v>
      </c>
      <c r="J35" s="20">
        <f>VLOOKUP($C35,'[1]징수보고서(지난년도제외)'!$A$3:$O$100,9,FALSE)</f>
        <v>0</v>
      </c>
      <c r="K35" s="20">
        <f>VLOOKUP($C35,'[1]징수보고서(지난년도제외)'!$A$3:$O$100,10,FALSE)</f>
        <v>0</v>
      </c>
      <c r="L35" s="20">
        <f>VLOOKUP($C35,'[1]징수보고서(지난년도제외)'!$A$3:$O$100,11,FALSE)</f>
        <v>0</v>
      </c>
      <c r="M35" s="20">
        <f t="shared" si="6"/>
        <v>63000000</v>
      </c>
      <c r="N35" s="22">
        <f t="shared" si="4"/>
        <v>35.01</v>
      </c>
      <c r="O35" s="22">
        <f t="shared" si="2"/>
        <v>35.01</v>
      </c>
    </row>
    <row r="36" spans="1:15" x14ac:dyDescent="0.3">
      <c r="A36" s="30"/>
      <c r="B36" s="23"/>
      <c r="C36" s="19" t="s">
        <v>53</v>
      </c>
      <c r="D36" s="19"/>
      <c r="E36" s="20">
        <f>VLOOKUP($C36,'[1]징수보고서(지난년도제외)'!$A$3:$O$100,4,FALSE)</f>
        <v>0</v>
      </c>
      <c r="F36" s="20">
        <f>VLOOKUP($C36,'[1]징수보고서(지난년도제외)'!$A$3:$O$100,5,FALSE)</f>
        <v>10489990</v>
      </c>
      <c r="G36" s="20">
        <f>VLOOKUP($C36,'[1]징수보고서(지난년도제외)'!$A$3:$O$100,6,FALSE)</f>
        <v>0</v>
      </c>
      <c r="H36" s="20">
        <f>VLOOKUP($C36,'[1]징수보고서(지난년도제외)'!$A$3:$O$100,7,FALSE)</f>
        <v>10489990</v>
      </c>
      <c r="I36" s="20">
        <f>VLOOKUP($C36,'[1]징수보고서(지난년도제외)'!$A$3:$O$100,8,FALSE)</f>
        <v>0</v>
      </c>
      <c r="J36" s="20">
        <f>VLOOKUP($C36,'[1]징수보고서(지난년도제외)'!$A$3:$O$100,9,FALSE)</f>
        <v>0</v>
      </c>
      <c r="K36" s="20">
        <f>VLOOKUP($C36,'[1]징수보고서(지난년도제외)'!$A$3:$O$100,10,FALSE)</f>
        <v>0</v>
      </c>
      <c r="L36" s="20">
        <f>VLOOKUP($C36,'[1]징수보고서(지난년도제외)'!$A$3:$O$100,11,FALSE)</f>
        <v>0</v>
      </c>
      <c r="M36" s="20">
        <f t="shared" si="6"/>
        <v>0</v>
      </c>
      <c r="N36" s="22" t="e">
        <f t="shared" si="4"/>
        <v>#DIV/0!</v>
      </c>
      <c r="O36" s="22">
        <f t="shared" si="2"/>
        <v>100</v>
      </c>
    </row>
    <row r="37" spans="1:15" x14ac:dyDescent="0.3">
      <c r="A37" s="30"/>
      <c r="B37" s="26" t="s">
        <v>54</v>
      </c>
      <c r="C37" s="19" t="s">
        <v>55</v>
      </c>
      <c r="D37" s="19"/>
      <c r="E37" s="20">
        <f>VLOOKUP($C37,'[1]징수보고서(지난년도제외)'!$A$3:$O$100,4,FALSE)</f>
        <v>0</v>
      </c>
      <c r="F37" s="20">
        <f>VLOOKUP($C37,'[1]징수보고서(지난년도제외)'!$A$3:$O$100,5,FALSE)</f>
        <v>0</v>
      </c>
      <c r="G37" s="20">
        <f>VLOOKUP($C37,'[1]징수보고서(지난년도제외)'!$A$3:$O$100,6,FALSE)</f>
        <v>0</v>
      </c>
      <c r="H37" s="20">
        <f>VLOOKUP($C37,'[1]징수보고서(지난년도제외)'!$A$3:$O$100,7,FALSE)</f>
        <v>0</v>
      </c>
      <c r="I37" s="20">
        <f>VLOOKUP($C37,'[1]징수보고서(지난년도제외)'!$A$3:$O$100,8,FALSE)</f>
        <v>0</v>
      </c>
      <c r="J37" s="20">
        <f>VLOOKUP($C37,'[1]징수보고서(지난년도제외)'!$A$3:$O$100,9,FALSE)</f>
        <v>0</v>
      </c>
      <c r="K37" s="20">
        <f>VLOOKUP($C37,'[1]징수보고서(지난년도제외)'!$A$3:$O$100,10,FALSE)</f>
        <v>0</v>
      </c>
      <c r="L37" s="20">
        <f>VLOOKUP($C37,'[1]징수보고서(지난년도제외)'!$A$3:$O$100,11,FALSE)</f>
        <v>0</v>
      </c>
      <c r="M37" s="20">
        <f t="shared" si="6"/>
        <v>0</v>
      </c>
      <c r="N37" s="22" t="e">
        <f t="shared" si="4"/>
        <v>#DIV/0!</v>
      </c>
      <c r="O37" s="22" t="e">
        <f t="shared" si="2"/>
        <v>#DIV/0!</v>
      </c>
    </row>
    <row r="38" spans="1:15" x14ac:dyDescent="0.3">
      <c r="A38" s="30"/>
      <c r="B38" s="18" t="s">
        <v>56</v>
      </c>
      <c r="C38" s="19" t="s">
        <v>57</v>
      </c>
      <c r="D38" s="19"/>
      <c r="E38" s="20">
        <f>VLOOKUP($C38,'[1]징수보고서(지난년도제외)'!$A$3:$O$100,4,FALSE)</f>
        <v>0</v>
      </c>
      <c r="F38" s="20">
        <f>VLOOKUP($C38,'[1]징수보고서(지난년도제외)'!$A$3:$O$100,5,FALSE)</f>
        <v>0</v>
      </c>
      <c r="G38" s="20">
        <f>VLOOKUP($C38,'[1]징수보고서(지난년도제외)'!$A$3:$O$100,6,FALSE)</f>
        <v>0</v>
      </c>
      <c r="H38" s="20">
        <f>VLOOKUP($C38,'[1]징수보고서(지난년도제외)'!$A$3:$O$100,7,FALSE)</f>
        <v>0</v>
      </c>
      <c r="I38" s="20">
        <f>VLOOKUP($C38,'[1]징수보고서(지난년도제외)'!$A$3:$O$100,8,FALSE)</f>
        <v>0</v>
      </c>
      <c r="J38" s="20">
        <f>VLOOKUP($C38,'[1]징수보고서(지난년도제외)'!$A$3:$O$100,9,FALSE)</f>
        <v>0</v>
      </c>
      <c r="K38" s="20">
        <f>VLOOKUP($C38,'[1]징수보고서(지난년도제외)'!$A$3:$O$100,10,FALSE)</f>
        <v>0</v>
      </c>
      <c r="L38" s="20">
        <f>VLOOKUP($C38,'[1]징수보고서(지난년도제외)'!$A$3:$O$100,11,FALSE)</f>
        <v>0</v>
      </c>
      <c r="M38" s="20">
        <f t="shared" si="6"/>
        <v>0</v>
      </c>
      <c r="N38" s="22" t="e">
        <f t="shared" si="4"/>
        <v>#DIV/0!</v>
      </c>
      <c r="O38" s="22" t="e">
        <f t="shared" si="2"/>
        <v>#DIV/0!</v>
      </c>
    </row>
    <row r="39" spans="1:15" x14ac:dyDescent="0.3">
      <c r="A39" s="30"/>
      <c r="B39" s="31"/>
      <c r="C39" s="19" t="s">
        <v>58</v>
      </c>
      <c r="D39" s="19"/>
      <c r="E39" s="20">
        <f>VLOOKUP($C39,'[1]징수보고서(지난년도제외)'!$A$3:$O$100,4,FALSE)</f>
        <v>1124202440</v>
      </c>
      <c r="F39" s="20">
        <f>VLOOKUP($C39,'[1]징수보고서(지난년도제외)'!$A$3:$O$100,5,FALSE)</f>
        <v>1329536690</v>
      </c>
      <c r="G39" s="20">
        <f>VLOOKUP($C39,'[1]징수보고서(지난년도제외)'!$A$3:$O$100,6,FALSE)</f>
        <v>908711880</v>
      </c>
      <c r="H39" s="20">
        <f>VLOOKUP($C39,'[1]징수보고서(지난년도제외)'!$A$3:$O$100,7,FALSE)</f>
        <v>1092167110</v>
      </c>
      <c r="I39" s="20">
        <f>VLOOKUP($C39,'[1]징수보고서(지난년도제외)'!$A$3:$O$100,8,FALSE)</f>
        <v>0</v>
      </c>
      <c r="J39" s="20">
        <f>VLOOKUP($C39,'[1]징수보고서(지난년도제외)'!$A$3:$O$100,9,FALSE)</f>
        <v>0</v>
      </c>
      <c r="K39" s="20">
        <f>VLOOKUP($C39,'[1]징수보고서(지난년도제외)'!$A$3:$O$100,10,FALSE)</f>
        <v>0</v>
      </c>
      <c r="L39" s="20">
        <f>VLOOKUP($C39,'[1]징수보고서(지난년도제외)'!$A$3:$O$100,11,FALSE)</f>
        <v>0</v>
      </c>
      <c r="M39" s="20">
        <f t="shared" si="6"/>
        <v>237369580</v>
      </c>
      <c r="N39" s="22">
        <f t="shared" si="4"/>
        <v>80.83</v>
      </c>
      <c r="O39" s="22">
        <f t="shared" si="2"/>
        <v>82.15</v>
      </c>
    </row>
    <row r="40" spans="1:15" x14ac:dyDescent="0.3">
      <c r="A40" s="30"/>
      <c r="B40" s="32"/>
      <c r="C40" s="19" t="s">
        <v>59</v>
      </c>
      <c r="D40" s="19"/>
      <c r="E40" s="20">
        <f>VLOOKUP($C40,'[1]징수보고서(지난년도제외)'!$A$3:$O$100,4,FALSE)</f>
        <v>84055540</v>
      </c>
      <c r="F40" s="20">
        <f>VLOOKUP($C40,'[1]징수보고서(지난년도제외)'!$A$3:$O$100,5,FALSE)</f>
        <v>119544350</v>
      </c>
      <c r="G40" s="20">
        <f>VLOOKUP($C40,'[1]징수보고서(지난년도제외)'!$A$3:$O$100,6,FALSE)</f>
        <v>111816850</v>
      </c>
      <c r="H40" s="20">
        <f>VLOOKUP($C40,'[1]징수보고서(지난년도제외)'!$A$3:$O$100,7,FALSE)</f>
        <v>118533390</v>
      </c>
      <c r="I40" s="20">
        <f>VLOOKUP($C40,'[1]징수보고서(지난년도제외)'!$A$3:$O$100,8,FALSE)</f>
        <v>0</v>
      </c>
      <c r="J40" s="20">
        <f>VLOOKUP($C40,'[1]징수보고서(지난년도제외)'!$A$3:$O$100,9,FALSE)</f>
        <v>0</v>
      </c>
      <c r="K40" s="20">
        <f>VLOOKUP($C40,'[1]징수보고서(지난년도제외)'!$A$3:$O$100,10,FALSE)</f>
        <v>0</v>
      </c>
      <c r="L40" s="20">
        <f>VLOOKUP($C40,'[1]징수보고서(지난년도제외)'!$A$3:$O$100,11,FALSE)</f>
        <v>0</v>
      </c>
      <c r="M40" s="20">
        <f t="shared" si="6"/>
        <v>1010960</v>
      </c>
      <c r="N40" s="22">
        <f t="shared" si="4"/>
        <v>133.03</v>
      </c>
      <c r="O40" s="22">
        <f t="shared" si="2"/>
        <v>99.15</v>
      </c>
    </row>
    <row r="41" spans="1:15" x14ac:dyDescent="0.3">
      <c r="A41" s="30"/>
      <c r="B41" s="25" t="s">
        <v>60</v>
      </c>
      <c r="C41" s="33" t="s">
        <v>61</v>
      </c>
      <c r="D41" s="33"/>
      <c r="E41" s="20">
        <f>VLOOKUP($C41,'[1]징수보고서(지난년도제외)'!$A$3:$O$100,4,FALSE)</f>
        <v>0</v>
      </c>
      <c r="F41" s="20">
        <f>VLOOKUP($C41,'[1]징수보고서(지난년도제외)'!$A$3:$O$100,5,FALSE)</f>
        <v>0</v>
      </c>
      <c r="G41" s="20">
        <f>VLOOKUP($C41,'[1]징수보고서(지난년도제외)'!$A$3:$O$100,6,FALSE)</f>
        <v>0</v>
      </c>
      <c r="H41" s="20">
        <f>VLOOKUP($C41,'[1]징수보고서(지난년도제외)'!$A$3:$O$100,7,FALSE)</f>
        <v>0</v>
      </c>
      <c r="I41" s="20">
        <f>VLOOKUP($C41,'[1]징수보고서(지난년도제외)'!$A$3:$O$100,8,FALSE)</f>
        <v>0</v>
      </c>
      <c r="J41" s="20">
        <f>VLOOKUP($C41,'[1]징수보고서(지난년도제외)'!$A$3:$O$100,9,FALSE)</f>
        <v>0</v>
      </c>
      <c r="K41" s="20">
        <f>VLOOKUP($C41,'[1]징수보고서(지난년도제외)'!$A$3:$O$100,10,FALSE)</f>
        <v>0</v>
      </c>
      <c r="L41" s="20">
        <f>VLOOKUP($C41,'[1]징수보고서(지난년도제외)'!$A$3:$O$100,11,FALSE)</f>
        <v>0</v>
      </c>
      <c r="M41" s="20">
        <f t="shared" si="6"/>
        <v>0</v>
      </c>
      <c r="N41" s="22" t="e">
        <f t="shared" si="4"/>
        <v>#DIV/0!</v>
      </c>
      <c r="O41" s="22" t="e">
        <f t="shared" si="2"/>
        <v>#DIV/0!</v>
      </c>
    </row>
    <row r="42" spans="1:15" x14ac:dyDescent="0.3">
      <c r="A42" s="30"/>
      <c r="B42" s="25"/>
      <c r="C42" s="19" t="s">
        <v>62</v>
      </c>
      <c r="D42" s="19"/>
      <c r="E42" s="20">
        <f>VLOOKUP($C42,'[1]징수보고서(지난년도제외)'!$A$3:$O$100,4,FALSE)</f>
        <v>0</v>
      </c>
      <c r="F42" s="20">
        <f>VLOOKUP($C42,'[1]징수보고서(지난년도제외)'!$A$3:$O$100,5,FALSE)</f>
        <v>0</v>
      </c>
      <c r="G42" s="20">
        <f>VLOOKUP($C42,'[1]징수보고서(지난년도제외)'!$A$3:$O$100,6,FALSE)</f>
        <v>0</v>
      </c>
      <c r="H42" s="20">
        <f>VLOOKUP($C42,'[1]징수보고서(지난년도제외)'!$A$3:$O$100,7,FALSE)</f>
        <v>0</v>
      </c>
      <c r="I42" s="20">
        <f>VLOOKUP($C42,'[1]징수보고서(지난년도제외)'!$A$3:$O$100,8,FALSE)</f>
        <v>0</v>
      </c>
      <c r="J42" s="20">
        <f>VLOOKUP($C42,'[1]징수보고서(지난년도제외)'!$A$3:$O$100,9,FALSE)</f>
        <v>0</v>
      </c>
      <c r="K42" s="20">
        <f>VLOOKUP($C42,'[1]징수보고서(지난년도제외)'!$A$3:$O$100,10,FALSE)</f>
        <v>0</v>
      </c>
      <c r="L42" s="20">
        <f>VLOOKUP($C42,'[1]징수보고서(지난년도제외)'!$A$3:$O$100,11,FALSE)</f>
        <v>0</v>
      </c>
      <c r="M42" s="20">
        <f t="shared" si="6"/>
        <v>0</v>
      </c>
      <c r="N42" s="22" t="e">
        <f t="shared" si="4"/>
        <v>#DIV/0!</v>
      </c>
      <c r="O42" s="22" t="e">
        <f t="shared" si="2"/>
        <v>#DIV/0!</v>
      </c>
    </row>
    <row r="43" spans="1:15" x14ac:dyDescent="0.3">
      <c r="A43" s="30"/>
      <c r="B43" s="25"/>
      <c r="C43" s="19" t="s">
        <v>63</v>
      </c>
      <c r="D43" s="19"/>
      <c r="E43" s="20">
        <f>VLOOKUP($C43,'[1]징수보고서(지난년도제외)'!$A$3:$O$100,4,FALSE)</f>
        <v>20000000</v>
      </c>
      <c r="F43" s="20">
        <f>VLOOKUP($C43,'[1]징수보고서(지난년도제외)'!$A$3:$O$100,5,FALSE)</f>
        <v>20000000</v>
      </c>
      <c r="G43" s="20">
        <f>VLOOKUP($C43,'[1]징수보고서(지난년도제외)'!$A$3:$O$100,6,FALSE)</f>
        <v>20000000</v>
      </c>
      <c r="H43" s="20">
        <f>VLOOKUP($C43,'[1]징수보고서(지난년도제외)'!$A$3:$O$100,7,FALSE)</f>
        <v>20000000</v>
      </c>
      <c r="I43" s="20">
        <f>VLOOKUP($C43,'[1]징수보고서(지난년도제외)'!$A$3:$O$100,8,FALSE)</f>
        <v>0</v>
      </c>
      <c r="J43" s="20">
        <f>VLOOKUP($C43,'[1]징수보고서(지난년도제외)'!$A$3:$O$100,9,FALSE)</f>
        <v>0</v>
      </c>
      <c r="K43" s="20">
        <f>VLOOKUP($C43,'[1]징수보고서(지난년도제외)'!$A$3:$O$100,10,FALSE)</f>
        <v>0</v>
      </c>
      <c r="L43" s="20">
        <f>VLOOKUP($C43,'[1]징수보고서(지난년도제외)'!$A$3:$O$100,11,FALSE)</f>
        <v>0</v>
      </c>
      <c r="M43" s="20">
        <f t="shared" si="6"/>
        <v>0</v>
      </c>
      <c r="N43" s="22">
        <f t="shared" si="4"/>
        <v>100</v>
      </c>
      <c r="O43" s="22">
        <f t="shared" si="2"/>
        <v>100</v>
      </c>
    </row>
    <row r="44" spans="1:15" x14ac:dyDescent="0.3">
      <c r="A44" s="30"/>
      <c r="B44" s="25"/>
      <c r="C44" s="19" t="s">
        <v>64</v>
      </c>
      <c r="D44" s="19"/>
      <c r="E44" s="20">
        <f>VLOOKUP($C44,'[1]징수보고서(지난년도제외)'!$A$3:$O$100,4,FALSE)</f>
        <v>445645570</v>
      </c>
      <c r="F44" s="20">
        <f>VLOOKUP($C44,'[1]징수보고서(지난년도제외)'!$A$3:$O$100,5,FALSE)</f>
        <v>678635470</v>
      </c>
      <c r="G44" s="20">
        <f>VLOOKUP($C44,'[1]징수보고서(지난년도제외)'!$A$3:$O$100,6,FALSE)</f>
        <v>352780870</v>
      </c>
      <c r="H44" s="20">
        <f>VLOOKUP($C44,'[1]징수보고서(지난년도제외)'!$A$3:$O$100,7,FALSE)</f>
        <v>506292270</v>
      </c>
      <c r="I44" s="20">
        <f>VLOOKUP($C44,'[1]징수보고서(지난년도제외)'!$A$3:$O$100,8,FALSE)</f>
        <v>0</v>
      </c>
      <c r="J44" s="20">
        <f>VLOOKUP($C44,'[1]징수보고서(지난년도제외)'!$A$3:$O$100,9,FALSE)</f>
        <v>0</v>
      </c>
      <c r="K44" s="20">
        <f>VLOOKUP($C44,'[1]징수보고서(지난년도제외)'!$A$3:$O$100,10,FALSE)</f>
        <v>0</v>
      </c>
      <c r="L44" s="20">
        <f>VLOOKUP($C44,'[1]징수보고서(지난년도제외)'!$A$3:$O$100,11,FALSE)</f>
        <v>0</v>
      </c>
      <c r="M44" s="20">
        <f t="shared" si="6"/>
        <v>172343200</v>
      </c>
      <c r="N44" s="22">
        <f t="shared" si="4"/>
        <v>79.16</v>
      </c>
      <c r="O44" s="22">
        <f t="shared" si="2"/>
        <v>74.599999999999994</v>
      </c>
    </row>
    <row r="45" spans="1:15" x14ac:dyDescent="0.3">
      <c r="A45" s="30"/>
      <c r="B45" s="25"/>
      <c r="C45" s="19" t="s">
        <v>65</v>
      </c>
      <c r="D45" s="19"/>
      <c r="E45" s="20">
        <f>VLOOKUP($C45,'[1]징수보고서(지난년도제외)'!$A$3:$O$100,4,FALSE)</f>
        <v>2250578520</v>
      </c>
      <c r="F45" s="20">
        <f>VLOOKUP($C45,'[1]징수보고서(지난년도제외)'!$A$3:$O$100,5,FALSE)</f>
        <v>2457781150</v>
      </c>
      <c r="G45" s="20">
        <f>VLOOKUP($C45,'[1]징수보고서(지난년도제외)'!$A$3:$O$100,6,FALSE)</f>
        <v>2250578520</v>
      </c>
      <c r="H45" s="20">
        <f>VLOOKUP($C45,'[1]징수보고서(지난년도제외)'!$A$3:$O$100,7,FALSE)</f>
        <v>2457781150</v>
      </c>
      <c r="I45" s="20">
        <f>VLOOKUP($C45,'[1]징수보고서(지난년도제외)'!$A$3:$O$100,8,FALSE)</f>
        <v>0</v>
      </c>
      <c r="J45" s="20">
        <f>VLOOKUP($C45,'[1]징수보고서(지난년도제외)'!$A$3:$O$100,9,FALSE)</f>
        <v>0</v>
      </c>
      <c r="K45" s="20">
        <f>VLOOKUP($C45,'[1]징수보고서(지난년도제외)'!$A$3:$O$100,10,FALSE)</f>
        <v>0</v>
      </c>
      <c r="L45" s="20">
        <f>VLOOKUP($C45,'[1]징수보고서(지난년도제외)'!$A$3:$O$100,11,FALSE)</f>
        <v>0</v>
      </c>
      <c r="M45" s="20">
        <f t="shared" si="6"/>
        <v>0</v>
      </c>
      <c r="N45" s="22">
        <f t="shared" si="4"/>
        <v>100</v>
      </c>
      <c r="O45" s="22">
        <f t="shared" si="2"/>
        <v>100</v>
      </c>
    </row>
    <row r="46" spans="1:15" x14ac:dyDescent="0.3">
      <c r="A46" s="30"/>
      <c r="B46" s="25"/>
      <c r="C46" s="19" t="s">
        <v>66</v>
      </c>
      <c r="D46" s="19"/>
      <c r="E46" s="20">
        <f>VLOOKUP($C46,'[1]징수보고서(지난년도제외)'!$A$3:$O$100,4,FALSE)</f>
        <v>0</v>
      </c>
      <c r="F46" s="20">
        <f>VLOOKUP($C46,'[1]징수보고서(지난년도제외)'!$A$3:$O$100,5,FALSE)</f>
        <v>6991120</v>
      </c>
      <c r="G46" s="20">
        <f>VLOOKUP($C46,'[1]징수보고서(지난년도제외)'!$A$3:$O$100,6,FALSE)</f>
        <v>0</v>
      </c>
      <c r="H46" s="20">
        <f>VLOOKUP($C46,'[1]징수보고서(지난년도제외)'!$A$3:$O$100,7,FALSE)</f>
        <v>6991120</v>
      </c>
      <c r="I46" s="20">
        <f>VLOOKUP($C46,'[1]징수보고서(지난년도제외)'!$A$3:$O$100,8,FALSE)</f>
        <v>0</v>
      </c>
      <c r="J46" s="20">
        <f>VLOOKUP($C46,'[1]징수보고서(지난년도제외)'!$A$3:$O$100,9,FALSE)</f>
        <v>0</v>
      </c>
      <c r="K46" s="20">
        <f>VLOOKUP($C46,'[1]징수보고서(지난년도제외)'!$A$3:$O$100,10,FALSE)</f>
        <v>0</v>
      </c>
      <c r="L46" s="20">
        <f>VLOOKUP($C46,'[1]징수보고서(지난년도제외)'!$A$3:$O$100,11,FALSE)</f>
        <v>0</v>
      </c>
      <c r="M46" s="20">
        <f t="shared" si="6"/>
        <v>0</v>
      </c>
      <c r="N46" s="22" t="e">
        <f t="shared" si="4"/>
        <v>#DIV/0!</v>
      </c>
      <c r="O46" s="22">
        <f t="shared" si="2"/>
        <v>100</v>
      </c>
    </row>
    <row r="47" spans="1:15" x14ac:dyDescent="0.3">
      <c r="A47" s="30"/>
      <c r="B47" s="23"/>
      <c r="C47" s="19" t="s">
        <v>67</v>
      </c>
      <c r="D47" s="19"/>
      <c r="E47" s="20">
        <f>VLOOKUP($C47,'[1]징수보고서(지난년도제외)'!$A$3:$O$100,4,FALSE)</f>
        <v>157026940</v>
      </c>
      <c r="F47" s="20">
        <f>VLOOKUP($C47,'[1]징수보고서(지난년도제외)'!$A$3:$O$100,5,FALSE)</f>
        <v>295937200</v>
      </c>
      <c r="G47" s="20">
        <f>VLOOKUP($C47,'[1]징수보고서(지난년도제외)'!$A$3:$O$100,6,FALSE)</f>
        <v>171288270</v>
      </c>
      <c r="H47" s="20">
        <f>VLOOKUP($C47,'[1]징수보고서(지난년도제외)'!$A$3:$O$100,7,FALSE)</f>
        <v>267231140</v>
      </c>
      <c r="I47" s="20">
        <f>VLOOKUP($C47,'[1]징수보고서(지난년도제외)'!$A$3:$O$100,8,FALSE)</f>
        <v>0</v>
      </c>
      <c r="J47" s="20">
        <f>VLOOKUP($C47,'[1]징수보고서(지난년도제외)'!$A$3:$O$100,9,FALSE)</f>
        <v>0</v>
      </c>
      <c r="K47" s="20">
        <f>VLOOKUP($C47,'[1]징수보고서(지난년도제외)'!$A$3:$O$100,10,FALSE)</f>
        <v>0</v>
      </c>
      <c r="L47" s="20">
        <f>VLOOKUP($C47,'[1]징수보고서(지난년도제외)'!$A$3:$O$100,11,FALSE)</f>
        <v>0</v>
      </c>
      <c r="M47" s="20">
        <f t="shared" si="6"/>
        <v>28706060</v>
      </c>
      <c r="N47" s="22">
        <f t="shared" si="4"/>
        <v>109.08</v>
      </c>
      <c r="O47" s="22">
        <f t="shared" si="2"/>
        <v>90.3</v>
      </c>
    </row>
    <row r="48" spans="1:15" x14ac:dyDescent="0.3">
      <c r="A48" s="27" t="s">
        <v>68</v>
      </c>
      <c r="B48" s="28"/>
      <c r="C48" s="28"/>
      <c r="D48" s="29"/>
      <c r="E48" s="15">
        <f>SUM(E49:E56)</f>
        <v>241752437</v>
      </c>
      <c r="F48" s="15">
        <f t="shared" ref="F48:M48" si="7">SUM(F49:F56)</f>
        <v>623003487</v>
      </c>
      <c r="G48" s="15">
        <f t="shared" si="7"/>
        <v>130334270</v>
      </c>
      <c r="H48" s="15">
        <f t="shared" si="7"/>
        <v>270038350</v>
      </c>
      <c r="I48" s="15">
        <f t="shared" si="7"/>
        <v>28030</v>
      </c>
      <c r="J48" s="15">
        <f t="shared" si="7"/>
        <v>28030</v>
      </c>
      <c r="K48" s="15">
        <f t="shared" si="7"/>
        <v>0</v>
      </c>
      <c r="L48" s="15">
        <f t="shared" si="7"/>
        <v>0</v>
      </c>
      <c r="M48" s="15">
        <f t="shared" si="7"/>
        <v>352965137</v>
      </c>
      <c r="N48" s="16">
        <f t="shared" si="4"/>
        <v>53.91</v>
      </c>
      <c r="O48" s="16">
        <f t="shared" si="2"/>
        <v>43.34</v>
      </c>
    </row>
    <row r="49" spans="1:15" x14ac:dyDescent="0.3">
      <c r="A49" s="30"/>
      <c r="B49" s="34" t="s">
        <v>69</v>
      </c>
      <c r="C49" s="35" t="s">
        <v>69</v>
      </c>
      <c r="D49" s="35"/>
      <c r="E49" s="20">
        <f>VLOOKUP($C49,'[1]징수보고서(지난년도제외)'!$A$3:$O$100,4,FALSE)</f>
        <v>880000</v>
      </c>
      <c r="F49" s="20">
        <f>VLOOKUP($C49,'[1]징수보고서(지난년도제외)'!$A$3:$O$100,5,FALSE)</f>
        <v>12830000</v>
      </c>
      <c r="G49" s="20">
        <f>VLOOKUP($C49,'[1]징수보고서(지난년도제외)'!$A$3:$O$100,6,FALSE)</f>
        <v>5000000</v>
      </c>
      <c r="H49" s="20">
        <f>VLOOKUP($C49,'[1]징수보고서(지난년도제외)'!$A$3:$O$100,7,FALSE)</f>
        <v>9200000</v>
      </c>
      <c r="I49" s="20">
        <f>VLOOKUP($C49,'[1]징수보고서(지난년도제외)'!$A$3:$O$100,8,FALSE)</f>
        <v>0</v>
      </c>
      <c r="J49" s="20">
        <f>VLOOKUP($C49,'[1]징수보고서(지난년도제외)'!$A$3:$O$100,9,FALSE)</f>
        <v>0</v>
      </c>
      <c r="K49" s="20">
        <f>VLOOKUP($C49,'[1]징수보고서(지난년도제외)'!$A$3:$O$100,10,FALSE)</f>
        <v>0</v>
      </c>
      <c r="L49" s="20">
        <f>VLOOKUP($C49,'[1]징수보고서(지난년도제외)'!$A$3:$O$100,11,FALSE)</f>
        <v>0</v>
      </c>
      <c r="M49" s="21">
        <f t="shared" ref="M49:M56" si="8">F49-H49-L49</f>
        <v>3630000</v>
      </c>
      <c r="N49" s="22">
        <f t="shared" si="4"/>
        <v>568.17999999999995</v>
      </c>
      <c r="O49" s="22">
        <f t="shared" si="2"/>
        <v>71.709999999999994</v>
      </c>
    </row>
    <row r="50" spans="1:15" x14ac:dyDescent="0.3">
      <c r="A50" s="30"/>
      <c r="B50" s="34" t="s">
        <v>70</v>
      </c>
      <c r="C50" s="36" t="s">
        <v>70</v>
      </c>
      <c r="D50" s="36"/>
      <c r="E50" s="20">
        <f>VLOOKUP($C50,'[1]징수보고서(지난년도제외)'!$A$3:$O$100,4,FALSE)</f>
        <v>50798430</v>
      </c>
      <c r="F50" s="20">
        <f>VLOOKUP($C50,'[1]징수보고서(지난년도제외)'!$A$3:$O$100,5,FALSE)</f>
        <v>102094040</v>
      </c>
      <c r="G50" s="20">
        <f>VLOOKUP($C50,'[1]징수보고서(지난년도제외)'!$A$3:$O$100,6,FALSE)</f>
        <v>17721680</v>
      </c>
      <c r="H50" s="20">
        <f>VLOOKUP($C50,'[1]징수보고서(지난년도제외)'!$A$3:$O$100,7,FALSE)</f>
        <v>40030340</v>
      </c>
      <c r="I50" s="20">
        <f>VLOOKUP($C50,'[1]징수보고서(지난년도제외)'!$A$3:$O$100,8,FALSE)</f>
        <v>0</v>
      </c>
      <c r="J50" s="20">
        <f>VLOOKUP($C50,'[1]징수보고서(지난년도제외)'!$A$3:$O$100,9,FALSE)</f>
        <v>0</v>
      </c>
      <c r="K50" s="20">
        <f>VLOOKUP($C50,'[1]징수보고서(지난년도제외)'!$A$3:$O$100,10,FALSE)</f>
        <v>0</v>
      </c>
      <c r="L50" s="20">
        <f>VLOOKUP($C50,'[1]징수보고서(지난년도제외)'!$A$3:$O$100,11,FALSE)</f>
        <v>0</v>
      </c>
      <c r="M50" s="21">
        <f t="shared" si="8"/>
        <v>62063700</v>
      </c>
      <c r="N50" s="22">
        <f t="shared" si="4"/>
        <v>34.89</v>
      </c>
      <c r="O50" s="22">
        <f t="shared" si="2"/>
        <v>39.21</v>
      </c>
    </row>
    <row r="51" spans="1:15" x14ac:dyDescent="0.3">
      <c r="A51" s="30"/>
      <c r="B51" s="34" t="s">
        <v>71</v>
      </c>
      <c r="C51" s="35" t="s">
        <v>71</v>
      </c>
      <c r="D51" s="35"/>
      <c r="E51" s="20">
        <f>VLOOKUP($C51,'[1]징수보고서(지난년도제외)'!$A$3:$O$100,4,FALSE)</f>
        <v>2423157</v>
      </c>
      <c r="F51" s="20">
        <f>VLOOKUP($C51,'[1]징수보고서(지난년도제외)'!$A$3:$O$100,5,FALSE)</f>
        <v>15098357</v>
      </c>
      <c r="G51" s="20">
        <f>VLOOKUP($C51,'[1]징수보고서(지난년도제외)'!$A$3:$O$100,6,FALSE)</f>
        <v>3954550</v>
      </c>
      <c r="H51" s="20">
        <f>VLOOKUP($C51,'[1]징수보고서(지난년도제외)'!$A$3:$O$100,7,FALSE)</f>
        <v>12904850</v>
      </c>
      <c r="I51" s="20">
        <f>VLOOKUP($C51,'[1]징수보고서(지난년도제외)'!$A$3:$O$100,8,FALSE)</f>
        <v>0</v>
      </c>
      <c r="J51" s="20">
        <f>VLOOKUP($C51,'[1]징수보고서(지난년도제외)'!$A$3:$O$100,9,FALSE)</f>
        <v>0</v>
      </c>
      <c r="K51" s="20">
        <f>VLOOKUP($C51,'[1]징수보고서(지난년도제외)'!$A$3:$O$100,10,FALSE)</f>
        <v>0</v>
      </c>
      <c r="L51" s="20">
        <f>VLOOKUP($C51,'[1]징수보고서(지난년도제외)'!$A$3:$O$100,11,FALSE)</f>
        <v>0</v>
      </c>
      <c r="M51" s="21">
        <f t="shared" si="8"/>
        <v>2193507</v>
      </c>
      <c r="N51" s="22">
        <f t="shared" si="4"/>
        <v>163.19999999999999</v>
      </c>
      <c r="O51" s="22">
        <f t="shared" si="2"/>
        <v>85.47</v>
      </c>
    </row>
    <row r="52" spans="1:15" x14ac:dyDescent="0.3">
      <c r="A52" s="30"/>
      <c r="B52" s="37" t="s">
        <v>72</v>
      </c>
      <c r="C52" s="38" t="s">
        <v>73</v>
      </c>
      <c r="D52" s="38"/>
      <c r="E52" s="20">
        <f>VLOOKUP($C52,'[1]징수보고서(지난년도제외)'!$A$3:$O$100,4,FALSE)</f>
        <v>96980620</v>
      </c>
      <c r="F52" s="20">
        <f>VLOOKUP($C52,'[1]징수보고서(지난년도제외)'!$A$3:$O$100,5,FALSE)</f>
        <v>196510660</v>
      </c>
      <c r="G52" s="20">
        <f>VLOOKUP($C52,'[1]징수보고서(지난년도제외)'!$A$3:$O$100,6,FALSE)</f>
        <v>29730890</v>
      </c>
      <c r="H52" s="20">
        <f>VLOOKUP($C52,'[1]징수보고서(지난년도제외)'!$A$3:$O$100,7,FALSE)</f>
        <v>58050930</v>
      </c>
      <c r="I52" s="20">
        <f>VLOOKUP($C52,'[1]징수보고서(지난년도제외)'!$A$3:$O$100,8,FALSE)</f>
        <v>0</v>
      </c>
      <c r="J52" s="20">
        <f>VLOOKUP($C52,'[1]징수보고서(지난년도제외)'!$A$3:$O$100,9,FALSE)</f>
        <v>0</v>
      </c>
      <c r="K52" s="20">
        <f>VLOOKUP($C52,'[1]징수보고서(지난년도제외)'!$A$3:$O$100,10,FALSE)</f>
        <v>0</v>
      </c>
      <c r="L52" s="20">
        <f>VLOOKUP($C52,'[1]징수보고서(지난년도제외)'!$A$3:$O$100,11,FALSE)</f>
        <v>0</v>
      </c>
      <c r="M52" s="21">
        <f t="shared" si="8"/>
        <v>138459730</v>
      </c>
      <c r="N52" s="22">
        <f t="shared" si="4"/>
        <v>30.66</v>
      </c>
      <c r="O52" s="22">
        <f t="shared" si="2"/>
        <v>29.54</v>
      </c>
    </row>
    <row r="53" spans="1:15" x14ac:dyDescent="0.3">
      <c r="A53" s="30"/>
      <c r="B53" s="37"/>
      <c r="C53" s="35" t="s">
        <v>74</v>
      </c>
      <c r="D53" s="35"/>
      <c r="E53" s="20">
        <f>VLOOKUP($C53,'[1]징수보고서(지난년도제외)'!$A$3:$O$100,4,FALSE)</f>
        <v>34130840</v>
      </c>
      <c r="F53" s="20">
        <f>VLOOKUP($C53,'[1]징수보고서(지난년도제외)'!$A$3:$O$100,5,FALSE)</f>
        <v>177902140</v>
      </c>
      <c r="G53" s="20">
        <f>VLOOKUP($C53,'[1]징수보고서(지난년도제외)'!$A$3:$O$100,6,FALSE)</f>
        <v>44611000</v>
      </c>
      <c r="H53" s="20">
        <f>VLOOKUP($C53,'[1]징수보고서(지난년도제외)'!$A$3:$O$100,7,FALSE)</f>
        <v>82712000</v>
      </c>
      <c r="I53" s="20">
        <f>VLOOKUP($C53,'[1]징수보고서(지난년도제외)'!$A$3:$O$100,8,FALSE)</f>
        <v>0</v>
      </c>
      <c r="J53" s="20">
        <f>VLOOKUP($C53,'[1]징수보고서(지난년도제외)'!$A$3:$O$100,9,FALSE)</f>
        <v>0</v>
      </c>
      <c r="K53" s="20">
        <f>VLOOKUP($C53,'[1]징수보고서(지난년도제외)'!$A$3:$O$100,10,FALSE)</f>
        <v>0</v>
      </c>
      <c r="L53" s="20">
        <f>VLOOKUP($C53,'[1]징수보고서(지난년도제외)'!$A$3:$O$100,11,FALSE)</f>
        <v>0</v>
      </c>
      <c r="M53" s="21">
        <f t="shared" si="8"/>
        <v>95190140</v>
      </c>
      <c r="N53" s="22">
        <f t="shared" si="4"/>
        <v>130.71</v>
      </c>
      <c r="O53" s="22">
        <f t="shared" si="2"/>
        <v>46.49</v>
      </c>
    </row>
    <row r="54" spans="1:15" x14ac:dyDescent="0.3">
      <c r="A54" s="30"/>
      <c r="B54" s="34" t="s">
        <v>75</v>
      </c>
      <c r="C54" s="35" t="s">
        <v>76</v>
      </c>
      <c r="D54" s="35"/>
      <c r="E54" s="20">
        <f>VLOOKUP($C54,'[1]징수보고서(지난년도제외)'!$A$3:$O$100,4,FALSE)</f>
        <v>1654090</v>
      </c>
      <c r="F54" s="20">
        <f>VLOOKUP($C54,'[1]징수보고서(지난년도제외)'!$A$3:$O$100,5,FALSE)</f>
        <v>3852360</v>
      </c>
      <c r="G54" s="20">
        <f>VLOOKUP($C54,'[1]징수보고서(지난년도제외)'!$A$3:$O$100,6,FALSE)</f>
        <v>964000</v>
      </c>
      <c r="H54" s="20">
        <f>VLOOKUP($C54,'[1]징수보고서(지난년도제외)'!$A$3:$O$100,7,FALSE)</f>
        <v>1706590</v>
      </c>
      <c r="I54" s="20">
        <f>VLOOKUP($C54,'[1]징수보고서(지난년도제외)'!$A$3:$O$100,8,FALSE)</f>
        <v>0</v>
      </c>
      <c r="J54" s="20">
        <f>VLOOKUP($C54,'[1]징수보고서(지난년도제외)'!$A$3:$O$100,9,FALSE)</f>
        <v>0</v>
      </c>
      <c r="K54" s="20">
        <f>VLOOKUP($C54,'[1]징수보고서(지난년도제외)'!$A$3:$O$100,10,FALSE)</f>
        <v>0</v>
      </c>
      <c r="L54" s="20">
        <f>VLOOKUP($C54,'[1]징수보고서(지난년도제외)'!$A$3:$O$100,11,FALSE)</f>
        <v>0</v>
      </c>
      <c r="M54" s="21">
        <f t="shared" si="8"/>
        <v>2145770</v>
      </c>
      <c r="N54" s="22">
        <f t="shared" si="4"/>
        <v>58.28</v>
      </c>
      <c r="O54" s="22">
        <f t="shared" si="2"/>
        <v>44.3</v>
      </c>
    </row>
    <row r="55" spans="1:15" x14ac:dyDescent="0.3">
      <c r="A55" s="30"/>
      <c r="B55" s="34" t="s">
        <v>77</v>
      </c>
      <c r="C55" s="36" t="s">
        <v>77</v>
      </c>
      <c r="D55" s="36"/>
      <c r="E55" s="20">
        <f>VLOOKUP($C55,'[1]징수보고서(지난년도제외)'!$A$3:$O$100,4,FALSE)</f>
        <v>50885300</v>
      </c>
      <c r="F55" s="20">
        <f>VLOOKUP($C55,'[1]징수보고서(지난년도제외)'!$A$3:$O$100,5,FALSE)</f>
        <v>103715930</v>
      </c>
      <c r="G55" s="20">
        <f>VLOOKUP($C55,'[1]징수보고서(지난년도제외)'!$A$3:$O$100,6,FALSE)</f>
        <v>25352150</v>
      </c>
      <c r="H55" s="20">
        <f>VLOOKUP($C55,'[1]징수보고서(지난년도제외)'!$A$3:$O$100,7,FALSE)</f>
        <v>59633640</v>
      </c>
      <c r="I55" s="20">
        <f>VLOOKUP($C55,'[1]징수보고서(지난년도제외)'!$A$3:$O$100,8,FALSE)</f>
        <v>28030</v>
      </c>
      <c r="J55" s="20">
        <f>VLOOKUP($C55,'[1]징수보고서(지난년도제외)'!$A$3:$O$100,9,FALSE)</f>
        <v>28030</v>
      </c>
      <c r="K55" s="20">
        <f>VLOOKUP($C55,'[1]징수보고서(지난년도제외)'!$A$3:$O$100,10,FALSE)</f>
        <v>0</v>
      </c>
      <c r="L55" s="20">
        <f>VLOOKUP($C55,'[1]징수보고서(지난년도제외)'!$A$3:$O$100,11,FALSE)</f>
        <v>0</v>
      </c>
      <c r="M55" s="21">
        <f t="shared" si="8"/>
        <v>44082290</v>
      </c>
      <c r="N55" s="22">
        <f t="shared" si="4"/>
        <v>49.82</v>
      </c>
      <c r="O55" s="22">
        <f t="shared" si="2"/>
        <v>57.5</v>
      </c>
    </row>
    <row r="56" spans="1:15" x14ac:dyDescent="0.3">
      <c r="A56" s="39"/>
      <c r="B56" s="34" t="s">
        <v>78</v>
      </c>
      <c r="C56" s="36" t="s">
        <v>78</v>
      </c>
      <c r="D56" s="36"/>
      <c r="E56" s="20">
        <f>VLOOKUP($C56,'[1]징수보고서(지난년도제외)'!$A$3:$O$100,4,FALSE)</f>
        <v>4000000</v>
      </c>
      <c r="F56" s="20">
        <f>VLOOKUP($C56,'[1]징수보고서(지난년도제외)'!$A$3:$O$100,5,FALSE)</f>
        <v>11000000</v>
      </c>
      <c r="G56" s="20">
        <f>VLOOKUP($C56,'[1]징수보고서(지난년도제외)'!$A$3:$O$100,6,FALSE)</f>
        <v>3000000</v>
      </c>
      <c r="H56" s="20">
        <f>VLOOKUP($C56,'[1]징수보고서(지난년도제외)'!$A$3:$O$100,7,FALSE)</f>
        <v>5800000</v>
      </c>
      <c r="I56" s="20">
        <f>VLOOKUP($C56,'[1]징수보고서(지난년도제외)'!$A$3:$O$100,8,FALSE)</f>
        <v>0</v>
      </c>
      <c r="J56" s="20">
        <f>VLOOKUP($C56,'[1]징수보고서(지난년도제외)'!$A$3:$O$100,9,FALSE)</f>
        <v>0</v>
      </c>
      <c r="K56" s="20">
        <f>VLOOKUP($C56,'[1]징수보고서(지난년도제외)'!$A$3:$O$100,10,FALSE)</f>
        <v>0</v>
      </c>
      <c r="L56" s="20">
        <f>VLOOKUP($C56,'[1]징수보고서(지난년도제외)'!$A$3:$O$100,11,FALSE)</f>
        <v>0</v>
      </c>
      <c r="M56" s="21">
        <f t="shared" si="8"/>
        <v>5200000</v>
      </c>
      <c r="N56" s="22">
        <f t="shared" si="4"/>
        <v>75</v>
      </c>
      <c r="O56" s="22">
        <f t="shared" si="2"/>
        <v>52.73</v>
      </c>
    </row>
    <row r="57" spans="1:15" x14ac:dyDescent="0.3">
      <c r="A57" s="27" t="s">
        <v>79</v>
      </c>
      <c r="B57" s="28"/>
      <c r="C57" s="28"/>
      <c r="D57" s="29"/>
      <c r="E57" s="15">
        <f>E58</f>
        <v>-95203670</v>
      </c>
      <c r="F57" s="15">
        <f t="shared" ref="F57:M57" si="9">F58</f>
        <v>20280654827</v>
      </c>
      <c r="G57" s="15">
        <f t="shared" si="9"/>
        <v>340645875</v>
      </c>
      <c r="H57" s="15">
        <f t="shared" si="9"/>
        <v>1921488144</v>
      </c>
      <c r="I57" s="15">
        <f t="shared" si="9"/>
        <v>2322340</v>
      </c>
      <c r="J57" s="15">
        <f t="shared" si="9"/>
        <v>40691291</v>
      </c>
      <c r="K57" s="15">
        <f t="shared" si="9"/>
        <v>16196210</v>
      </c>
      <c r="L57" s="15">
        <f t="shared" si="9"/>
        <v>46263370</v>
      </c>
      <c r="M57" s="15">
        <f t="shared" si="9"/>
        <v>18312903313</v>
      </c>
      <c r="N57" s="40">
        <f>N58</f>
        <v>-357.81</v>
      </c>
      <c r="O57" s="40">
        <f t="shared" ref="O57" si="10">O58</f>
        <v>9.4700000000000006</v>
      </c>
    </row>
    <row r="58" spans="1:15" x14ac:dyDescent="0.3">
      <c r="A58" s="41"/>
      <c r="B58" s="42" t="s">
        <v>79</v>
      </c>
      <c r="C58" s="19" t="s">
        <v>79</v>
      </c>
      <c r="D58" s="19"/>
      <c r="E58" s="20">
        <f>[1]지난년도과목!E3</f>
        <v>-95203670</v>
      </c>
      <c r="F58" s="20">
        <f>[1]지난년도과목!F3</f>
        <v>20280654827</v>
      </c>
      <c r="G58" s="20">
        <f>[1]지난년도과목!G3</f>
        <v>340645875</v>
      </c>
      <c r="H58" s="20">
        <f>[1]지난년도과목!H3</f>
        <v>1921488144</v>
      </c>
      <c r="I58" s="20">
        <f>[1]지난년도과목!I3</f>
        <v>2322340</v>
      </c>
      <c r="J58" s="20">
        <f>[1]지난년도과목!J3</f>
        <v>40691291</v>
      </c>
      <c r="K58" s="20">
        <f>[1]지난년도과목!K3</f>
        <v>16196210</v>
      </c>
      <c r="L58" s="20">
        <f>[1]지난년도과목!L3</f>
        <v>46263370</v>
      </c>
      <c r="M58" s="21">
        <f t="shared" ref="M58" si="11">F58-H58-L58</f>
        <v>18312903313</v>
      </c>
      <c r="N58" s="22">
        <f>ROUND(G58/E58*100,2)</f>
        <v>-357.81</v>
      </c>
      <c r="O58" s="22">
        <f t="shared" ref="O58" si="12">ROUND(H58/F58*100,2)</f>
        <v>9.4700000000000006</v>
      </c>
    </row>
    <row r="59" spans="1:15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</row>
    <row r="60" spans="1:15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15" x14ac:dyDescent="0.3">
      <c r="A61" s="41" t="s">
        <v>80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</row>
    <row r="62" spans="1:15" x14ac:dyDescent="0.3">
      <c r="A62" s="41" t="s">
        <v>81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3">
      <c r="A63" s="41" t="s">
        <v>82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x14ac:dyDescent="0.3">
      <c r="A64" s="41" t="s">
        <v>83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</row>
    <row r="65" spans="1:15" x14ac:dyDescent="0.3">
      <c r="A65" s="41" t="s">
        <v>84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 x14ac:dyDescent="0.3">
      <c r="A66" s="41" t="s">
        <v>85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</row>
    <row r="67" spans="1:15" x14ac:dyDescent="0.3">
      <c r="A67" s="41" t="s">
        <v>86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 x14ac:dyDescent="0.3">
      <c r="A68" s="41" t="s">
        <v>87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</row>
    <row r="69" spans="1:15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</row>
    <row r="70" spans="1:15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</row>
    <row r="71" spans="1:15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</row>
    <row r="72" spans="1:15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</row>
    <row r="74" spans="1:1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</row>
    <row r="75" spans="1:15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</row>
    <row r="76" spans="1:15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</row>
    <row r="77" spans="1:15" x14ac:dyDescent="0.3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</row>
    <row r="78" spans="1:15" x14ac:dyDescent="0.3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</row>
    <row r="79" spans="1:15" x14ac:dyDescent="0.3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</row>
    <row r="80" spans="1:15" x14ac:dyDescent="0.3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</row>
    <row r="81" spans="1:15" x14ac:dyDescent="0.3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</row>
    <row r="82" spans="1:15" x14ac:dyDescent="0.3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</row>
    <row r="83" spans="1:15" x14ac:dyDescent="0.3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</row>
    <row r="84" spans="1:15" x14ac:dyDescent="0.3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</row>
    <row r="85" spans="1:15" x14ac:dyDescent="0.3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</row>
    <row r="86" spans="1:15" x14ac:dyDescent="0.3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</row>
    <row r="87" spans="1:15" x14ac:dyDescent="0.3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</row>
    <row r="88" spans="1:15" x14ac:dyDescent="0.3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</row>
    <row r="89" spans="1:15" x14ac:dyDescent="0.3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</row>
    <row r="90" spans="1:15" x14ac:dyDescent="0.3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</row>
    <row r="91" spans="1:15" x14ac:dyDescent="0.3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</row>
    <row r="92" spans="1:15" x14ac:dyDescent="0.3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</row>
  </sheetData>
  <sheetProtection selectLockedCells="1"/>
  <mergeCells count="71">
    <mergeCell ref="C56:D56"/>
    <mergeCell ref="A57:D57"/>
    <mergeCell ref="C58:D58"/>
    <mergeCell ref="A48:D48"/>
    <mergeCell ref="A49:A56"/>
    <mergeCell ref="C49:D49"/>
    <mergeCell ref="C50:D50"/>
    <mergeCell ref="C51:D51"/>
    <mergeCell ref="B52:B53"/>
    <mergeCell ref="C52:D52"/>
    <mergeCell ref="C53:D53"/>
    <mergeCell ref="C54:D54"/>
    <mergeCell ref="C55:D55"/>
    <mergeCell ref="C40:D40"/>
    <mergeCell ref="B41:B47"/>
    <mergeCell ref="C41:D41"/>
    <mergeCell ref="C42:D42"/>
    <mergeCell ref="C43:D43"/>
    <mergeCell ref="C44:D44"/>
    <mergeCell ref="C45:D45"/>
    <mergeCell ref="C46:D46"/>
    <mergeCell ref="C47:D47"/>
    <mergeCell ref="A33:A47"/>
    <mergeCell ref="B33:B36"/>
    <mergeCell ref="C33:D33"/>
    <mergeCell ref="C34:D34"/>
    <mergeCell ref="C35:D35"/>
    <mergeCell ref="C36:D36"/>
    <mergeCell ref="C37:D37"/>
    <mergeCell ref="B38:B40"/>
    <mergeCell ref="C38:D38"/>
    <mergeCell ref="C39:D39"/>
    <mergeCell ref="C28:D28"/>
    <mergeCell ref="B29:B31"/>
    <mergeCell ref="C29:D29"/>
    <mergeCell ref="C30:D30"/>
    <mergeCell ref="C31:D31"/>
    <mergeCell ref="A32:D32"/>
    <mergeCell ref="C22:D22"/>
    <mergeCell ref="B23:B27"/>
    <mergeCell ref="C23:D23"/>
    <mergeCell ref="C24:D24"/>
    <mergeCell ref="C25:D25"/>
    <mergeCell ref="C26:D26"/>
    <mergeCell ref="C27:D27"/>
    <mergeCell ref="C13:D13"/>
    <mergeCell ref="C14:D14"/>
    <mergeCell ref="C15:D15"/>
    <mergeCell ref="C16:D16"/>
    <mergeCell ref="C17:D17"/>
    <mergeCell ref="B18:B22"/>
    <mergeCell ref="C18:D18"/>
    <mergeCell ref="C19:D19"/>
    <mergeCell ref="C20:D20"/>
    <mergeCell ref="C21:D21"/>
    <mergeCell ref="A6:D6"/>
    <mergeCell ref="A7:A31"/>
    <mergeCell ref="B7:B8"/>
    <mergeCell ref="C7:D7"/>
    <mergeCell ref="C8:D8"/>
    <mergeCell ref="B9:B17"/>
    <mergeCell ref="C9:D9"/>
    <mergeCell ref="C10:D10"/>
    <mergeCell ref="C11:D11"/>
    <mergeCell ref="C12:D12"/>
    <mergeCell ref="A1:G1"/>
    <mergeCell ref="H1:O1"/>
    <mergeCell ref="A2:D2"/>
    <mergeCell ref="A3:D3"/>
    <mergeCell ref="A4:D4"/>
    <mergeCell ref="A5:D5"/>
  </mergeCells>
  <phoneticPr fontId="3" type="noConversion"/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시청홈페이지(일반회계)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2025-03-13T08:38:46Z</dcterms:created>
  <dcterms:modified xsi:type="dcterms:W3CDTF">2025-03-13T08:39:14Z</dcterms:modified>
</cp:coreProperties>
</file>