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6 세외수입 주요업무\징수실적보고\여수시홈페이지\"/>
    </mc:Choice>
  </mc:AlternateContent>
  <xr:revisionPtr revIDLastSave="0" documentId="13_ncr:1_{E3450FD2-2BC4-4CFF-B416-1F9EAF01DC6C}" xr6:coauthVersionLast="47" xr6:coauthVersionMax="47" xr10:uidLastSave="{00000000-0000-0000-0000-000000000000}"/>
  <bookViews>
    <workbookView xWindow="-120" yWindow="-120" windowWidth="29040" windowHeight="15840" xr2:uid="{825A5C32-37A6-4B82-91DD-FAE43FEC7F30}"/>
  </bookViews>
  <sheets>
    <sheet name="시청홈페이지(일반회계)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3" i="2" l="1"/>
  <c r="L42" i="2" s="1"/>
  <c r="K43" i="2"/>
  <c r="J43" i="2"/>
  <c r="I43" i="2"/>
  <c r="H43" i="2"/>
  <c r="O43" i="2" s="1"/>
  <c r="O42" i="2" s="1"/>
  <c r="G43" i="2"/>
  <c r="N43" i="2" s="1"/>
  <c r="N42" i="2" s="1"/>
  <c r="F43" i="2"/>
  <c r="M43" i="2" s="1"/>
  <c r="M42" i="2" s="1"/>
  <c r="E43" i="2"/>
  <c r="E42" i="2" s="1"/>
  <c r="K42" i="2"/>
  <c r="J42" i="2"/>
  <c r="I42" i="2"/>
  <c r="F42" i="2"/>
  <c r="O41" i="2"/>
  <c r="N41" i="2"/>
  <c r="L41" i="2"/>
  <c r="K41" i="2"/>
  <c r="J41" i="2"/>
  <c r="I41" i="2"/>
  <c r="H41" i="2"/>
  <c r="G41" i="2"/>
  <c r="F41" i="2"/>
  <c r="M41" i="2" s="1"/>
  <c r="E41" i="2"/>
  <c r="N40" i="2"/>
  <c r="M40" i="2"/>
  <c r="L40" i="2"/>
  <c r="K40" i="2"/>
  <c r="J40" i="2"/>
  <c r="I40" i="2"/>
  <c r="H40" i="2"/>
  <c r="O40" i="2" s="1"/>
  <c r="G40" i="2"/>
  <c r="F40" i="2"/>
  <c r="E40" i="2"/>
  <c r="L39" i="2"/>
  <c r="M39" i="2" s="1"/>
  <c r="K39" i="2"/>
  <c r="J39" i="2"/>
  <c r="I39" i="2"/>
  <c r="H39" i="2"/>
  <c r="O39" i="2" s="1"/>
  <c r="G39" i="2"/>
  <c r="N39" i="2" s="1"/>
  <c r="F39" i="2"/>
  <c r="E39" i="2"/>
  <c r="L38" i="2"/>
  <c r="L33" i="2" s="1"/>
  <c r="K38" i="2"/>
  <c r="J38" i="2"/>
  <c r="I38" i="2"/>
  <c r="H38" i="2"/>
  <c r="O38" i="2" s="1"/>
  <c r="G38" i="2"/>
  <c r="N38" i="2" s="1"/>
  <c r="F38" i="2"/>
  <c r="M38" i="2" s="1"/>
  <c r="E38" i="2"/>
  <c r="L37" i="2"/>
  <c r="K37" i="2"/>
  <c r="J37" i="2"/>
  <c r="I37" i="2"/>
  <c r="H37" i="2"/>
  <c r="O37" i="2" s="1"/>
  <c r="G37" i="2"/>
  <c r="N37" i="2" s="1"/>
  <c r="F37" i="2"/>
  <c r="M37" i="2" s="1"/>
  <c r="E37" i="2"/>
  <c r="L36" i="2"/>
  <c r="K36" i="2"/>
  <c r="J36" i="2"/>
  <c r="J33" i="2" s="1"/>
  <c r="I36" i="2"/>
  <c r="H36" i="2"/>
  <c r="O36" i="2" s="1"/>
  <c r="G36" i="2"/>
  <c r="N36" i="2" s="1"/>
  <c r="F36" i="2"/>
  <c r="M36" i="2" s="1"/>
  <c r="E36" i="2"/>
  <c r="L35" i="2"/>
  <c r="K35" i="2"/>
  <c r="J35" i="2"/>
  <c r="I35" i="2"/>
  <c r="I33" i="2" s="1"/>
  <c r="H35" i="2"/>
  <c r="O35" i="2" s="1"/>
  <c r="G35" i="2"/>
  <c r="N35" i="2" s="1"/>
  <c r="F35" i="2"/>
  <c r="M35" i="2" s="1"/>
  <c r="E35" i="2"/>
  <c r="L34" i="2"/>
  <c r="K34" i="2"/>
  <c r="K33" i="2" s="1"/>
  <c r="J34" i="2"/>
  <c r="I34" i="2"/>
  <c r="H34" i="2"/>
  <c r="O34" i="2" s="1"/>
  <c r="G34" i="2"/>
  <c r="N34" i="2" s="1"/>
  <c r="F34" i="2"/>
  <c r="M34" i="2" s="1"/>
  <c r="E34" i="2"/>
  <c r="E33" i="2" s="1"/>
  <c r="F33" i="2"/>
  <c r="L32" i="2"/>
  <c r="K32" i="2"/>
  <c r="J32" i="2"/>
  <c r="I32" i="2"/>
  <c r="H32" i="2"/>
  <c r="G32" i="2"/>
  <c r="F32" i="2"/>
  <c r="O32" i="2" s="1"/>
  <c r="E32" i="2"/>
  <c r="N32" i="2" s="1"/>
  <c r="O31" i="2"/>
  <c r="M31" i="2"/>
  <c r="L31" i="2"/>
  <c r="K31" i="2"/>
  <c r="J31" i="2"/>
  <c r="I31" i="2"/>
  <c r="H31" i="2"/>
  <c r="G31" i="2"/>
  <c r="F31" i="2"/>
  <c r="E31" i="2"/>
  <c r="O30" i="2"/>
  <c r="N30" i="2"/>
  <c r="L30" i="2"/>
  <c r="M30" i="2" s="1"/>
  <c r="K30" i="2"/>
  <c r="J30" i="2"/>
  <c r="I30" i="2"/>
  <c r="H30" i="2"/>
  <c r="G30" i="2"/>
  <c r="F30" i="2"/>
  <c r="E30" i="2"/>
  <c r="L29" i="2"/>
  <c r="M29" i="2" s="1"/>
  <c r="K29" i="2"/>
  <c r="J29" i="2"/>
  <c r="I29" i="2"/>
  <c r="H29" i="2"/>
  <c r="O29" i="2" s="1"/>
  <c r="G29" i="2"/>
  <c r="F29" i="2"/>
  <c r="E29" i="2"/>
  <c r="L28" i="2"/>
  <c r="L24" i="2" s="1"/>
  <c r="K28" i="2"/>
  <c r="J28" i="2"/>
  <c r="I28" i="2"/>
  <c r="H28" i="2"/>
  <c r="O28" i="2" s="1"/>
  <c r="G28" i="2"/>
  <c r="N28" i="2" s="1"/>
  <c r="F28" i="2"/>
  <c r="M28" i="2" s="1"/>
  <c r="E28" i="2"/>
  <c r="L27" i="2"/>
  <c r="K27" i="2"/>
  <c r="K24" i="2" s="1"/>
  <c r="J27" i="2"/>
  <c r="J24" i="2" s="1"/>
  <c r="I27" i="2"/>
  <c r="H27" i="2"/>
  <c r="O27" i="2" s="1"/>
  <c r="G27" i="2"/>
  <c r="N27" i="2" s="1"/>
  <c r="F27" i="2"/>
  <c r="M27" i="2" s="1"/>
  <c r="E27" i="2"/>
  <c r="L26" i="2"/>
  <c r="K26" i="2"/>
  <c r="J26" i="2"/>
  <c r="I26" i="2"/>
  <c r="I24" i="2" s="1"/>
  <c r="H26" i="2"/>
  <c r="O26" i="2" s="1"/>
  <c r="G26" i="2"/>
  <c r="F26" i="2"/>
  <c r="M26" i="2" s="1"/>
  <c r="E26" i="2"/>
  <c r="L25" i="2"/>
  <c r="K25" i="2"/>
  <c r="J25" i="2"/>
  <c r="I25" i="2"/>
  <c r="H25" i="2"/>
  <c r="H24" i="2" s="1"/>
  <c r="G25" i="2"/>
  <c r="G24" i="2" s="1"/>
  <c r="F25" i="2"/>
  <c r="O25" i="2" s="1"/>
  <c r="E25" i="2"/>
  <c r="N23" i="2"/>
  <c r="M23" i="2"/>
  <c r="L23" i="2"/>
  <c r="K23" i="2"/>
  <c r="J23" i="2"/>
  <c r="I23" i="2"/>
  <c r="H23" i="2"/>
  <c r="G23" i="2"/>
  <c r="F23" i="2"/>
  <c r="E23" i="2"/>
  <c r="N22" i="2"/>
  <c r="M22" i="2"/>
  <c r="L22" i="2"/>
  <c r="K22" i="2"/>
  <c r="J22" i="2"/>
  <c r="I22" i="2"/>
  <c r="H22" i="2"/>
  <c r="G22" i="2"/>
  <c r="F22" i="2"/>
  <c r="E22" i="2"/>
  <c r="L21" i="2"/>
  <c r="K21" i="2"/>
  <c r="J21" i="2"/>
  <c r="I21" i="2"/>
  <c r="H21" i="2"/>
  <c r="G21" i="2"/>
  <c r="N21" i="2" s="1"/>
  <c r="F21" i="2"/>
  <c r="M21" i="2" s="1"/>
  <c r="E21" i="2"/>
  <c r="L20" i="2"/>
  <c r="K20" i="2"/>
  <c r="J20" i="2"/>
  <c r="I20" i="2"/>
  <c r="H20" i="2"/>
  <c r="G20" i="2"/>
  <c r="N20" i="2" s="1"/>
  <c r="F20" i="2"/>
  <c r="M20" i="2" s="1"/>
  <c r="E20" i="2"/>
  <c r="L19" i="2"/>
  <c r="K19" i="2"/>
  <c r="J19" i="2"/>
  <c r="I19" i="2"/>
  <c r="H19" i="2"/>
  <c r="G19" i="2"/>
  <c r="N19" i="2" s="1"/>
  <c r="F19" i="2"/>
  <c r="M19" i="2" s="1"/>
  <c r="E19" i="2"/>
  <c r="L18" i="2"/>
  <c r="K18" i="2"/>
  <c r="J18" i="2"/>
  <c r="I18" i="2"/>
  <c r="H18" i="2"/>
  <c r="G18" i="2"/>
  <c r="F18" i="2"/>
  <c r="M18" i="2" s="1"/>
  <c r="E18" i="2"/>
  <c r="N18" i="2" s="1"/>
  <c r="N17" i="2"/>
  <c r="M17" i="2"/>
  <c r="L17" i="2"/>
  <c r="K17" i="2"/>
  <c r="J17" i="2"/>
  <c r="I17" i="2"/>
  <c r="H17" i="2"/>
  <c r="G17" i="2"/>
  <c r="F17" i="2"/>
  <c r="E17" i="2"/>
  <c r="N16" i="2"/>
  <c r="M16" i="2"/>
  <c r="L16" i="2"/>
  <c r="K16" i="2"/>
  <c r="J16" i="2"/>
  <c r="I16" i="2"/>
  <c r="H16" i="2"/>
  <c r="G16" i="2"/>
  <c r="F16" i="2"/>
  <c r="E16" i="2"/>
  <c r="L15" i="2"/>
  <c r="K15" i="2"/>
  <c r="J15" i="2"/>
  <c r="I15" i="2"/>
  <c r="H15" i="2"/>
  <c r="G15" i="2"/>
  <c r="N15" i="2" s="1"/>
  <c r="F15" i="2"/>
  <c r="M15" i="2" s="1"/>
  <c r="E15" i="2"/>
  <c r="L14" i="2"/>
  <c r="K14" i="2"/>
  <c r="J14" i="2"/>
  <c r="I14" i="2"/>
  <c r="H14" i="2"/>
  <c r="G14" i="2"/>
  <c r="N14" i="2" s="1"/>
  <c r="F14" i="2"/>
  <c r="M14" i="2" s="1"/>
  <c r="E14" i="2"/>
  <c r="L13" i="2"/>
  <c r="K13" i="2"/>
  <c r="J13" i="2"/>
  <c r="I13" i="2"/>
  <c r="H13" i="2"/>
  <c r="G13" i="2"/>
  <c r="N13" i="2" s="1"/>
  <c r="F13" i="2"/>
  <c r="M13" i="2" s="1"/>
  <c r="E13" i="2"/>
  <c r="L12" i="2"/>
  <c r="K12" i="2"/>
  <c r="J12" i="2"/>
  <c r="I12" i="2"/>
  <c r="H12" i="2"/>
  <c r="G12" i="2"/>
  <c r="F12" i="2"/>
  <c r="M12" i="2" s="1"/>
  <c r="E12" i="2"/>
  <c r="E6" i="2" s="1"/>
  <c r="L11" i="2"/>
  <c r="M11" i="2" s="1"/>
  <c r="K11" i="2"/>
  <c r="J11" i="2"/>
  <c r="I11" i="2"/>
  <c r="H11" i="2"/>
  <c r="G11" i="2"/>
  <c r="F11" i="2"/>
  <c r="E11" i="2"/>
  <c r="L10" i="2"/>
  <c r="L6" i="2" s="1"/>
  <c r="L5" i="2" s="1"/>
  <c r="K10" i="2"/>
  <c r="J10" i="2"/>
  <c r="I10" i="2"/>
  <c r="H10" i="2"/>
  <c r="G10" i="2"/>
  <c r="N10" i="2" s="1"/>
  <c r="F10" i="2"/>
  <c r="E10" i="2"/>
  <c r="L9" i="2"/>
  <c r="K9" i="2"/>
  <c r="K6" i="2" s="1"/>
  <c r="K5" i="2" s="1"/>
  <c r="J9" i="2"/>
  <c r="J6" i="2" s="1"/>
  <c r="I9" i="2"/>
  <c r="H9" i="2"/>
  <c r="G9" i="2"/>
  <c r="N9" i="2" s="1"/>
  <c r="F9" i="2"/>
  <c r="M9" i="2" s="1"/>
  <c r="E9" i="2"/>
  <c r="L8" i="2"/>
  <c r="K8" i="2"/>
  <c r="J8" i="2"/>
  <c r="I8" i="2"/>
  <c r="I6" i="2" s="1"/>
  <c r="I5" i="2" s="1"/>
  <c r="H8" i="2"/>
  <c r="G8" i="2"/>
  <c r="N8" i="2" s="1"/>
  <c r="F8" i="2"/>
  <c r="M8" i="2" s="1"/>
  <c r="E8" i="2"/>
  <c r="L7" i="2"/>
  <c r="K7" i="2"/>
  <c r="J7" i="2"/>
  <c r="I7" i="2"/>
  <c r="H7" i="2"/>
  <c r="H6" i="2" s="1"/>
  <c r="G7" i="2"/>
  <c r="N7" i="2" s="1"/>
  <c r="F7" i="2"/>
  <c r="M7" i="2" s="1"/>
  <c r="E7" i="2"/>
  <c r="J5" i="2" l="1"/>
  <c r="M33" i="2"/>
  <c r="O6" i="2"/>
  <c r="G6" i="2"/>
  <c r="H33" i="2"/>
  <c r="O33" i="2" s="1"/>
  <c r="G42" i="2"/>
  <c r="E24" i="2"/>
  <c r="N24" i="2" s="1"/>
  <c r="F24" i="2"/>
  <c r="O24" i="2" s="1"/>
  <c r="H42" i="2"/>
  <c r="F6" i="2"/>
  <c r="M10" i="2"/>
  <c r="G33" i="2"/>
  <c r="N33" i="2" s="1"/>
  <c r="M25" i="2"/>
  <c r="M24" i="2" s="1"/>
  <c r="M32" i="2"/>
  <c r="N12" i="2"/>
  <c r="N6" i="2" l="1"/>
  <c r="G5" i="2"/>
  <c r="E5" i="2"/>
  <c r="H5" i="2"/>
  <c r="M6" i="2"/>
  <c r="F5" i="2"/>
  <c r="M5" i="2" s="1"/>
  <c r="O5" i="2" l="1"/>
  <c r="N5" i="2"/>
</calcChain>
</file>

<file path=xl/sharedStrings.xml><?xml version="1.0" encoding="utf-8"?>
<sst xmlns="http://schemas.openxmlformats.org/spreadsheetml/2006/main" count="80" uniqueCount="72">
  <si>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</si>
  <si>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</si>
  <si>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</si>
  <si>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</si>
  <si>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</si>
  <si>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</si>
  <si>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</si>
  <si>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</si>
  <si>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</si>
  <si>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</si>
  <si>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</si>
  <si>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</si>
  <si>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</si>
  <si>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</si>
  <si>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</si>
  <si>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</si>
  <si>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</si>
  <si>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</si>
  <si>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</si>
  <si>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</si>
  <si>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</si>
  <si>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</si>
  <si>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상수도사용료</t>
  </si>
  <si>
    <t>공유수면사용료</t>
    <phoneticPr fontId="5" type="noConversion"/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</si>
  <si>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</si>
  <si>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</si>
  <si>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</si>
  <si>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</si>
  <si>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</si>
  <si>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</si>
  <si>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</si>
  <si>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</si>
  <si>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</si>
  <si>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</si>
  <si>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기타사업수입</t>
  </si>
  <si>
    <t>이자수입　</t>
    <phoneticPr fontId="5" type="noConversion"/>
  </si>
  <si>
    <t>공공예금이자수입</t>
  </si>
  <si>
    <t>기타이자수입</t>
    <phoneticPr fontId="5" type="noConversion"/>
  </si>
  <si>
    <t>임시적세외수입</t>
  </si>
  <si>
    <t>재산매각수입</t>
    <phoneticPr fontId="5" type="noConversion"/>
  </si>
  <si>
    <t>공유재산매각수입금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</si>
  <si>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</si>
  <si>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</si>
  <si>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</si>
  <si>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</si>
  <si>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</si>
  <si>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지적재조사조정금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</si>
  <si>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</si>
  <si>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</si>
  <si>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</si>
  <si>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</si>
  <si>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</si>
  <si>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</si>
  <si>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</si>
  <si>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</si>
  <si>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</si>
  <si>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</si>
  <si>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</si>
  <si>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</si>
  <si>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</si>
  <si>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</si>
  <si>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</si>
  <si>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</si>
  <si>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</si>
  <si>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</si>
  <si>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</si>
  <si>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</si>
  <si>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</si>
  <si>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</si>
  <si>
    <t>2026년 2월</t>
    <phoneticPr fontId="3" type="noConversion"/>
  </si>
  <si>
    <t>징수교부금수입</t>
    <phoneticPr fontId="5" type="noConversion"/>
  </si>
  <si>
    <t>지방교부세감소분보전수입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</si>
</sst>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1">
      <alignment vertical="center"/>
    </xf>
    <xf numFmtId="176" fontId="4" fillId="0" borderId="0" xfId="1" applyNumberFormat="1" applyFont="1" applyAlignment="1" applyProtection="1">
      <alignment horizontal="center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176" fontId="4" fillId="2" borderId="2" xfId="2" applyNumberFormat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2" xfId="3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6" xfId="3" applyFont="1" applyBorder="1" applyAlignment="1">
      <alignment horizontal="left" vertical="center"/>
    </xf>
    <xf numFmtId="0" fontId="9" fillId="0" borderId="8" xfId="3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8" fillId="4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</cellXfs>
  <cellStyles count="4">
    <cellStyle name="표준" xfId="0" builtinId="0"/>
    <cellStyle name="표준 2" xfId="2" xr:uid="{0D928DFD-AD91-4BCA-9781-C0648BDBA72E}"/>
    <cellStyle name="표준 3" xfId="3" xr:uid="{A585B9AE-7407-4A7B-A934-FE9078A6F25D}"/>
    <cellStyle name="표준 7" xfId="1" xr:uid="{4E7FFACB-F824-4B92-A14E-CFA3DE9C7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6%20&#49464;&#50808;&#49688;&#51077;%20&#51452;&#50836;&#50629;&#47924;/&#51669;&#49688;&#49892;&#51201;&#48372;&#44256;/&#50900;&#48372;/&#9733;2026&#45380;%202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6202662386</v>
          </cell>
          <cell r="E3">
            <v>27023657891</v>
          </cell>
          <cell r="F3">
            <v>5976047173</v>
          </cell>
          <cell r="G3">
            <v>8830256457</v>
          </cell>
          <cell r="H3">
            <v>11317570</v>
          </cell>
          <cell r="I3">
            <v>134716240</v>
          </cell>
          <cell r="J3">
            <v>2257170</v>
          </cell>
          <cell r="K3">
            <v>3960380</v>
          </cell>
          <cell r="L3">
            <v>18189441054</v>
          </cell>
          <cell r="M3" t="str">
            <v>0%</v>
          </cell>
          <cell r="N3" t="str">
            <v>32.68%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1983488393</v>
          </cell>
          <cell r="E4">
            <v>3797856301</v>
          </cell>
          <cell r="F4">
            <v>1797256243</v>
          </cell>
          <cell r="G4">
            <v>3413843197</v>
          </cell>
          <cell r="H4">
            <v>3190230</v>
          </cell>
          <cell r="I4">
            <v>4815610</v>
          </cell>
          <cell r="J4">
            <v>0</v>
          </cell>
          <cell r="K4">
            <v>0</v>
          </cell>
          <cell r="L4">
            <v>384013104</v>
          </cell>
          <cell r="M4" t="str">
            <v>0%</v>
          </cell>
          <cell r="N4" t="str">
            <v>89.89%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9758740</v>
          </cell>
          <cell r="E5">
            <v>57337840</v>
          </cell>
          <cell r="F5">
            <v>11250920</v>
          </cell>
          <cell r="G5">
            <v>48343870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8993970</v>
          </cell>
          <cell r="M5" t="str">
            <v>0%</v>
          </cell>
          <cell r="N5" t="str">
            <v>84.31%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4250</v>
          </cell>
          <cell r="E6">
            <v>728830</v>
          </cell>
          <cell r="F6">
            <v>140040</v>
          </cell>
          <cell r="G6">
            <v>711840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16990</v>
          </cell>
          <cell r="M6" t="str">
            <v>0%</v>
          </cell>
          <cell r="N6" t="str">
            <v>97.67%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9754490</v>
          </cell>
          <cell r="E7">
            <v>56609010</v>
          </cell>
          <cell r="F7">
            <v>11110880</v>
          </cell>
          <cell r="G7">
            <v>47632030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8976980</v>
          </cell>
          <cell r="M7" t="str">
            <v>0%</v>
          </cell>
          <cell r="N7" t="str">
            <v>84.14%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456932020</v>
          </cell>
          <cell r="E8">
            <v>1014420750</v>
          </cell>
          <cell r="F8">
            <v>457774740</v>
          </cell>
          <cell r="G8">
            <v>889605680</v>
          </cell>
          <cell r="H8">
            <v>3188730</v>
          </cell>
          <cell r="I8">
            <v>4810000</v>
          </cell>
          <cell r="J8">
            <v>0</v>
          </cell>
          <cell r="K8">
            <v>0</v>
          </cell>
          <cell r="L8">
            <v>124815070</v>
          </cell>
          <cell r="M8" t="str">
            <v>0%</v>
          </cell>
          <cell r="N8" t="str">
            <v>87.7%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14842100</v>
          </cell>
          <cell r="E9">
            <v>30161030</v>
          </cell>
          <cell r="F9">
            <v>5535230</v>
          </cell>
          <cell r="G9">
            <v>12431430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17729600</v>
          </cell>
          <cell r="M9" t="str">
            <v>0%</v>
          </cell>
          <cell r="N9" t="str">
            <v>41.22%</v>
          </cell>
          <cell r="O9" t="str">
            <v>납기도래</v>
          </cell>
        </row>
        <row r="10">
          <cell r="A10" t="str">
            <v>상수도사용료</v>
          </cell>
          <cell r="B10" t="str">
            <v>212-04 상수도사용료</v>
          </cell>
          <cell r="C10">
            <v>0</v>
          </cell>
          <cell r="D10">
            <v>156040</v>
          </cell>
          <cell r="E10">
            <v>316050</v>
          </cell>
          <cell r="F10">
            <v>169240</v>
          </cell>
          <cell r="G10">
            <v>316050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0%</v>
          </cell>
          <cell r="N10" t="str">
            <v>100%</v>
          </cell>
          <cell r="O10" t="str">
            <v>납기도래</v>
          </cell>
        </row>
        <row r="11">
          <cell r="A11" t="str">
            <v>공유수면사용료</v>
          </cell>
          <cell r="B11" t="str">
            <v>212-05 공유수면사용료</v>
          </cell>
          <cell r="C11">
            <v>0</v>
          </cell>
          <cell r="D11">
            <v>0</v>
          </cell>
          <cell r="E11">
            <v>211560</v>
          </cell>
          <cell r="F11">
            <v>184120</v>
          </cell>
          <cell r="G11">
            <v>196550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15010</v>
          </cell>
          <cell r="M11" t="str">
            <v>0%</v>
          </cell>
          <cell r="N11" t="str">
            <v>92.91%</v>
          </cell>
          <cell r="O11" t="str">
            <v>납기도래</v>
          </cell>
        </row>
        <row r="12">
          <cell r="A12" t="str">
            <v>주차요금수입</v>
          </cell>
          <cell r="B12" t="str">
            <v>212-08 주차요금수입</v>
          </cell>
          <cell r="C12">
            <v>0</v>
          </cell>
          <cell r="D12">
            <v>17268640</v>
          </cell>
          <cell r="E12">
            <v>34156980</v>
          </cell>
          <cell r="F12">
            <v>17275870</v>
          </cell>
          <cell r="G12">
            <v>34134210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22770</v>
          </cell>
          <cell r="M12" t="str">
            <v>0%</v>
          </cell>
          <cell r="N12" t="str">
            <v>99.93%</v>
          </cell>
          <cell r="O12" t="str">
            <v>납기도래</v>
          </cell>
        </row>
        <row r="13">
          <cell r="A13" t="str">
            <v>기타사용료</v>
          </cell>
          <cell r="B13" t="str">
            <v>212-09 기타사용료</v>
          </cell>
          <cell r="C13">
            <v>0</v>
          </cell>
          <cell r="D13">
            <v>424665240</v>
          </cell>
          <cell r="E13">
            <v>949575130</v>
          </cell>
          <cell r="F13">
            <v>434610280</v>
          </cell>
          <cell r="G13">
            <v>842527440</v>
          </cell>
          <cell r="H13">
            <v>3188730</v>
          </cell>
          <cell r="I13">
            <v>4810000</v>
          </cell>
          <cell r="J13">
            <v>0</v>
          </cell>
          <cell r="K13">
            <v>0</v>
          </cell>
          <cell r="L13">
            <v>107047690</v>
          </cell>
          <cell r="M13" t="str">
            <v>0%</v>
          </cell>
          <cell r="N13" t="str">
            <v>88.73%</v>
          </cell>
          <cell r="O13" t="str">
            <v>납기도래</v>
          </cell>
        </row>
        <row r="14">
          <cell r="A14" t="str">
            <v>수수료수입</v>
          </cell>
          <cell r="B14" t="str">
            <v>213-00 수수료수입</v>
          </cell>
          <cell r="C14">
            <v>0</v>
          </cell>
          <cell r="D14">
            <v>707621930</v>
          </cell>
          <cell r="E14">
            <v>1463444550</v>
          </cell>
          <cell r="F14">
            <v>697270930</v>
          </cell>
          <cell r="G14">
            <v>1443974130</v>
          </cell>
          <cell r="H14">
            <v>1500</v>
          </cell>
          <cell r="I14">
            <v>3600</v>
          </cell>
          <cell r="J14">
            <v>0</v>
          </cell>
          <cell r="K14">
            <v>0</v>
          </cell>
          <cell r="L14">
            <v>19470420</v>
          </cell>
          <cell r="M14" t="str">
            <v>0%</v>
          </cell>
          <cell r="N14" t="str">
            <v>98.67%</v>
          </cell>
          <cell r="O14" t="str">
            <v>납기도래</v>
          </cell>
        </row>
        <row r="15">
          <cell r="A15" t="str">
            <v>증지수입</v>
          </cell>
          <cell r="B15" t="str">
            <v>213-01 증지수입</v>
          </cell>
          <cell r="C15">
            <v>0</v>
          </cell>
          <cell r="D15">
            <v>50922390</v>
          </cell>
          <cell r="E15">
            <v>111190310</v>
          </cell>
          <cell r="F15">
            <v>50726090</v>
          </cell>
          <cell r="G15">
            <v>109576810</v>
          </cell>
          <cell r="H15">
            <v>1500</v>
          </cell>
          <cell r="I15">
            <v>1500</v>
          </cell>
          <cell r="J15">
            <v>0</v>
          </cell>
          <cell r="K15">
            <v>0</v>
          </cell>
          <cell r="L15">
            <v>1613500</v>
          </cell>
          <cell r="M15" t="str">
            <v>0%</v>
          </cell>
          <cell r="N15" t="str">
            <v>98.55%</v>
          </cell>
          <cell r="O15" t="str">
            <v>납기도래</v>
          </cell>
        </row>
        <row r="16">
          <cell r="A16" t="str">
            <v>폐기물처리수수료</v>
          </cell>
          <cell r="B16" t="str">
            <v>213-02 폐기물처리수수료</v>
          </cell>
          <cell r="C16">
            <v>0</v>
          </cell>
          <cell r="D16">
            <v>529130640</v>
          </cell>
          <cell r="E16">
            <v>1107556210</v>
          </cell>
          <cell r="F16">
            <v>526665570</v>
          </cell>
          <cell r="G16">
            <v>1100429780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7126430</v>
          </cell>
          <cell r="M16" t="str">
            <v>0%</v>
          </cell>
          <cell r="N16" t="str">
            <v>99.36%</v>
          </cell>
          <cell r="O16" t="str">
            <v>납기도래</v>
          </cell>
        </row>
        <row r="17">
          <cell r="A17" t="str">
            <v>재활용품수거판매수입</v>
          </cell>
          <cell r="B17" t="str">
            <v>213-03 재활용품수거판매수입</v>
          </cell>
          <cell r="C17">
            <v>0</v>
          </cell>
          <cell r="D17">
            <v>17964600</v>
          </cell>
          <cell r="E17">
            <v>36543100</v>
          </cell>
          <cell r="F17">
            <v>15040500</v>
          </cell>
          <cell r="G17">
            <v>30802000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5741100</v>
          </cell>
          <cell r="M17" t="str">
            <v>0%</v>
          </cell>
          <cell r="N17" t="str">
            <v>84.29%</v>
          </cell>
          <cell r="O17" t="str">
            <v>납기도래</v>
          </cell>
        </row>
        <row r="18">
          <cell r="A18" t="str">
            <v>보건의료수수료</v>
          </cell>
          <cell r="B18" t="str">
            <v>213-04 보건의료수수료</v>
          </cell>
          <cell r="C18">
            <v>0</v>
          </cell>
          <cell r="D18">
            <v>44996980</v>
          </cell>
          <cell r="E18">
            <v>92272040</v>
          </cell>
          <cell r="F18">
            <v>40381650</v>
          </cell>
          <cell r="G18">
            <v>87525810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4746230</v>
          </cell>
          <cell r="M18" t="str">
            <v>0%</v>
          </cell>
          <cell r="N18" t="str">
            <v>94.86%</v>
          </cell>
          <cell r="O18" t="str">
            <v>납기도래</v>
          </cell>
        </row>
        <row r="19">
          <cell r="A19" t="str">
            <v>기타수수료</v>
          </cell>
          <cell r="B19" t="str">
            <v>213-05 기타수수료</v>
          </cell>
          <cell r="C19">
            <v>0</v>
          </cell>
          <cell r="D19">
            <v>64607320</v>
          </cell>
          <cell r="E19">
            <v>115882890</v>
          </cell>
          <cell r="F19">
            <v>64457120</v>
          </cell>
          <cell r="G19">
            <v>115639730</v>
          </cell>
          <cell r="H19">
            <v>0</v>
          </cell>
          <cell r="I19">
            <v>2100</v>
          </cell>
          <cell r="J19">
            <v>0</v>
          </cell>
          <cell r="K19">
            <v>0</v>
          </cell>
          <cell r="L19">
            <v>243160</v>
          </cell>
          <cell r="M19" t="str">
            <v>0%</v>
          </cell>
          <cell r="N19" t="str">
            <v>99.79%</v>
          </cell>
          <cell r="O19" t="str">
            <v>납기도래</v>
          </cell>
        </row>
        <row r="20">
          <cell r="A20" t="str">
            <v>사업수입</v>
          </cell>
          <cell r="B20" t="str">
            <v>214-00 사업수입</v>
          </cell>
          <cell r="C20">
            <v>0</v>
          </cell>
          <cell r="D20">
            <v>140048900</v>
          </cell>
          <cell r="E20">
            <v>142058400</v>
          </cell>
          <cell r="F20">
            <v>2735500</v>
          </cell>
          <cell r="G20">
            <v>4717500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137340900</v>
          </cell>
          <cell r="M20" t="str">
            <v>0%</v>
          </cell>
          <cell r="N20" t="str">
            <v>3.32%</v>
          </cell>
          <cell r="O20" t="str">
            <v>납기도래</v>
          </cell>
        </row>
        <row r="21">
          <cell r="A21" t="str">
            <v>사업장생산수입</v>
          </cell>
          <cell r="B21" t="str">
            <v>214-01 사업장생산수입</v>
          </cell>
          <cell r="C21">
            <v>0</v>
          </cell>
          <cell r="D21">
            <v>139333900</v>
          </cell>
          <cell r="E21">
            <v>140468900</v>
          </cell>
          <cell r="F21">
            <v>2015000</v>
          </cell>
          <cell r="G21">
            <v>3150000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137318900</v>
          </cell>
          <cell r="M21" t="str">
            <v>0%</v>
          </cell>
          <cell r="N21" t="str">
            <v>2.24%</v>
          </cell>
          <cell r="O21" t="str">
            <v>납기도래</v>
          </cell>
        </row>
        <row r="22">
          <cell r="A22" t="str">
            <v>기타사업수입</v>
          </cell>
          <cell r="B22" t="str">
            <v>214-05 기타사업수입</v>
          </cell>
          <cell r="C22">
            <v>0</v>
          </cell>
          <cell r="D22">
            <v>715000</v>
          </cell>
          <cell r="E22">
            <v>1589500</v>
          </cell>
          <cell r="F22">
            <v>720500</v>
          </cell>
          <cell r="G22">
            <v>1567500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22000</v>
          </cell>
          <cell r="M22" t="str">
            <v>0%</v>
          </cell>
          <cell r="N22" t="str">
            <v>98.62%</v>
          </cell>
          <cell r="O22" t="str">
            <v>납기도래</v>
          </cell>
        </row>
        <row r="23">
          <cell r="A23" t="str">
            <v>징수교부금수입</v>
          </cell>
          <cell r="B23" t="str">
            <v>215-00 징수교부금수입</v>
          </cell>
          <cell r="C23">
            <v>0</v>
          </cell>
          <cell r="D23">
            <v>196653000</v>
          </cell>
          <cell r="E23">
            <v>196653000</v>
          </cell>
          <cell r="F23">
            <v>196653000</v>
          </cell>
          <cell r="G23">
            <v>196653000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 t="str">
            <v>0%</v>
          </cell>
          <cell r="N23" t="str">
            <v>100%</v>
          </cell>
          <cell r="O23" t="str">
            <v>납기도래</v>
          </cell>
        </row>
        <row r="24">
          <cell r="A24" t="str">
            <v>징수교부금수입</v>
          </cell>
          <cell r="B24" t="str">
            <v>215-01 징수교부금수입</v>
          </cell>
          <cell r="C24">
            <v>0</v>
          </cell>
          <cell r="D24">
            <v>196653000</v>
          </cell>
          <cell r="E24">
            <v>196653000</v>
          </cell>
          <cell r="F24">
            <v>196653000</v>
          </cell>
          <cell r="G24">
            <v>196653000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str">
            <v>0%</v>
          </cell>
          <cell r="N24" t="str">
            <v>100%</v>
          </cell>
          <cell r="O24" t="str">
            <v>납기도래</v>
          </cell>
        </row>
        <row r="25">
          <cell r="A25" t="str">
            <v>이자수입</v>
          </cell>
          <cell r="B25" t="str">
            <v>216-00 이자수입</v>
          </cell>
          <cell r="C25">
            <v>0</v>
          </cell>
          <cell r="D25">
            <v>472473803</v>
          </cell>
          <cell r="E25">
            <v>923941761</v>
          </cell>
          <cell r="F25">
            <v>431571153</v>
          </cell>
          <cell r="G25">
            <v>830549017</v>
          </cell>
          <cell r="H25">
            <v>0</v>
          </cell>
          <cell r="I25">
            <v>2010</v>
          </cell>
          <cell r="J25">
            <v>0</v>
          </cell>
          <cell r="K25">
            <v>0</v>
          </cell>
          <cell r="L25">
            <v>93392744</v>
          </cell>
          <cell r="M25" t="str">
            <v>0%</v>
          </cell>
          <cell r="N25" t="str">
            <v>89.89%</v>
          </cell>
          <cell r="O25" t="str">
            <v>납기도래</v>
          </cell>
        </row>
        <row r="26">
          <cell r="A26" t="str">
            <v>공공예금이자수입</v>
          </cell>
          <cell r="B26" t="str">
            <v>216-01 공공예금이자수입</v>
          </cell>
          <cell r="C26">
            <v>0</v>
          </cell>
          <cell r="D26">
            <v>342926920</v>
          </cell>
          <cell r="E26">
            <v>592765950</v>
          </cell>
          <cell r="F26">
            <v>342926920</v>
          </cell>
          <cell r="G26">
            <v>592765950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기타이자수입</v>
          </cell>
          <cell r="B27" t="str">
            <v>216-03 기타이자수입</v>
          </cell>
          <cell r="C27">
            <v>0</v>
          </cell>
          <cell r="D27">
            <v>129546883</v>
          </cell>
          <cell r="E27">
            <v>331175811</v>
          </cell>
          <cell r="F27">
            <v>88644233</v>
          </cell>
          <cell r="G27">
            <v>237783067</v>
          </cell>
          <cell r="H27">
            <v>0</v>
          </cell>
          <cell r="I27">
            <v>2010</v>
          </cell>
          <cell r="J27">
            <v>0</v>
          </cell>
          <cell r="K27">
            <v>0</v>
          </cell>
          <cell r="L27">
            <v>93392744</v>
          </cell>
          <cell r="M27" t="str">
            <v>0%</v>
          </cell>
          <cell r="N27" t="str">
            <v>71.8%</v>
          </cell>
          <cell r="O27" t="str">
            <v>납기도래</v>
          </cell>
        </row>
        <row r="28">
          <cell r="A28" t="str">
            <v>임시적세외수입</v>
          </cell>
          <cell r="B28" t="str">
            <v>220-00 임시적세외수입</v>
          </cell>
          <cell r="C28">
            <v>0</v>
          </cell>
          <cell r="D28">
            <v>3915260723</v>
          </cell>
          <cell r="E28">
            <v>4625772473</v>
          </cell>
          <cell r="F28">
            <v>3715147940</v>
          </cell>
          <cell r="G28">
            <v>4326286980</v>
          </cell>
          <cell r="H28">
            <v>139970</v>
          </cell>
          <cell r="I28">
            <v>139970</v>
          </cell>
          <cell r="J28">
            <v>0</v>
          </cell>
          <cell r="K28">
            <v>0</v>
          </cell>
          <cell r="L28">
            <v>299485493</v>
          </cell>
          <cell r="M28" t="str">
            <v>0%</v>
          </cell>
          <cell r="N28" t="str">
            <v>93.53%</v>
          </cell>
          <cell r="O28" t="str">
            <v>납기도래</v>
          </cell>
        </row>
        <row r="29">
          <cell r="A29" t="str">
            <v>재산매각수입</v>
          </cell>
          <cell r="B29" t="str">
            <v>221-00 재산매각수입</v>
          </cell>
          <cell r="C29">
            <v>0</v>
          </cell>
          <cell r="D29">
            <v>0</v>
          </cell>
          <cell r="E29">
            <v>42942640</v>
          </cell>
          <cell r="F29">
            <v>0</v>
          </cell>
          <cell r="G29">
            <v>42942640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 t="str">
            <v>0%</v>
          </cell>
          <cell r="N29" t="str">
            <v>100%</v>
          </cell>
          <cell r="O29" t="str">
            <v>납기도래</v>
          </cell>
        </row>
        <row r="30">
          <cell r="A30" t="str">
            <v>공유재산매각수입금</v>
          </cell>
          <cell r="B30" t="str">
            <v>221-03 공유재산매각수입금</v>
          </cell>
          <cell r="C30">
            <v>0</v>
          </cell>
          <cell r="D30">
            <v>0</v>
          </cell>
          <cell r="E30">
            <v>42942640</v>
          </cell>
          <cell r="F30">
            <v>0</v>
          </cell>
          <cell r="G30">
            <v>42942640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 t="str">
            <v>0%</v>
          </cell>
          <cell r="N30" t="str">
            <v>100%</v>
          </cell>
          <cell r="O30" t="str">
            <v>납기도래</v>
          </cell>
        </row>
        <row r="31">
          <cell r="A31" t="str">
            <v>보조금반환수입</v>
          </cell>
          <cell r="B31" t="str">
            <v>223-00 보조금반환수입</v>
          </cell>
          <cell r="C31">
            <v>0</v>
          </cell>
          <cell r="D31">
            <v>882725561</v>
          </cell>
          <cell r="E31">
            <v>1341076881</v>
          </cell>
          <cell r="F31">
            <v>722589870</v>
          </cell>
          <cell r="G31">
            <v>1145589420</v>
          </cell>
          <cell r="H31">
            <v>139970</v>
          </cell>
          <cell r="I31">
            <v>139970</v>
          </cell>
          <cell r="J31">
            <v>0</v>
          </cell>
          <cell r="K31">
            <v>0</v>
          </cell>
          <cell r="L31">
            <v>195487461</v>
          </cell>
          <cell r="M31" t="str">
            <v>0%</v>
          </cell>
          <cell r="N31" t="str">
            <v>85.42%</v>
          </cell>
          <cell r="O31" t="str">
            <v>납기도래</v>
          </cell>
        </row>
        <row r="32">
          <cell r="A32" t="str">
            <v>시도비보조금등반환수입</v>
          </cell>
          <cell r="B32" t="str">
            <v>223-01 시도비보조금등반환수입</v>
          </cell>
          <cell r="C32">
            <v>0</v>
          </cell>
          <cell r="D32">
            <v>0</v>
          </cell>
          <cell r="E32">
            <v>465130</v>
          </cell>
          <cell r="F32">
            <v>465130</v>
          </cell>
          <cell r="G32">
            <v>465130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0%</v>
          </cell>
          <cell r="N32" t="str">
            <v>100%</v>
          </cell>
          <cell r="O32" t="str">
            <v>납기도래</v>
          </cell>
        </row>
        <row r="33">
          <cell r="A33" t="str">
            <v>자체보조금등반환수입</v>
          </cell>
          <cell r="B33" t="str">
            <v>223-02 자체보조금등반환수입</v>
          </cell>
          <cell r="C33">
            <v>0</v>
          </cell>
          <cell r="D33">
            <v>871956571</v>
          </cell>
          <cell r="E33">
            <v>1308019491</v>
          </cell>
          <cell r="F33">
            <v>694696700</v>
          </cell>
          <cell r="G33">
            <v>1112532030</v>
          </cell>
          <cell r="H33">
            <v>139970</v>
          </cell>
          <cell r="I33">
            <v>139970</v>
          </cell>
          <cell r="J33">
            <v>0</v>
          </cell>
          <cell r="K33">
            <v>0</v>
          </cell>
          <cell r="L33">
            <v>195487461</v>
          </cell>
          <cell r="M33" t="str">
            <v>0%</v>
          </cell>
          <cell r="N33" t="str">
            <v>85.05%</v>
          </cell>
          <cell r="O33" t="str">
            <v>납기도래</v>
          </cell>
        </row>
        <row r="34">
          <cell r="A34" t="str">
            <v>위탁비반환수입</v>
          </cell>
          <cell r="B34" t="str">
            <v>223-03 위탁비반환수입</v>
          </cell>
          <cell r="C34">
            <v>0</v>
          </cell>
          <cell r="D34">
            <v>10768990</v>
          </cell>
          <cell r="E34">
            <v>32592260</v>
          </cell>
          <cell r="F34">
            <v>27428040</v>
          </cell>
          <cell r="G34">
            <v>32592260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기타수입</v>
          </cell>
          <cell r="B35" t="str">
            <v>224-00 기타수입</v>
          </cell>
          <cell r="C35">
            <v>0</v>
          </cell>
          <cell r="D35">
            <v>3032535162</v>
          </cell>
          <cell r="E35">
            <v>3241752952</v>
          </cell>
          <cell r="F35">
            <v>2992558070</v>
          </cell>
          <cell r="G35">
            <v>3137754920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103998032</v>
          </cell>
          <cell r="M35" t="str">
            <v>0%</v>
          </cell>
          <cell r="N35" t="str">
            <v>96.79%</v>
          </cell>
          <cell r="O35" t="str">
            <v>납기도래</v>
          </cell>
        </row>
        <row r="36">
          <cell r="A36" t="str">
            <v>지적재조사조정금</v>
          </cell>
          <cell r="B36" t="str">
            <v>224-04 지적재조사조정금</v>
          </cell>
          <cell r="C36">
            <v>0</v>
          </cell>
          <cell r="D36">
            <v>0</v>
          </cell>
          <cell r="E36">
            <v>16284830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16284830</v>
          </cell>
          <cell r="M36" t="str">
            <v>0%</v>
          </cell>
          <cell r="N36" t="str">
            <v>0%</v>
          </cell>
          <cell r="O36" t="str">
            <v>납기도래</v>
          </cell>
        </row>
        <row r="37">
          <cell r="A37" t="str">
            <v>지방교부세감소분보전수입</v>
          </cell>
          <cell r="B37" t="str">
            <v>224-05 지방교부세감소분보전수입</v>
          </cell>
          <cell r="C37">
            <v>0</v>
          </cell>
          <cell r="D37">
            <v>2712529500</v>
          </cell>
          <cell r="E37">
            <v>2712529500</v>
          </cell>
          <cell r="F37">
            <v>2712529500</v>
          </cell>
          <cell r="G37">
            <v>2712529500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 t="str">
            <v>0%</v>
          </cell>
          <cell r="N37" t="str">
            <v>100%</v>
          </cell>
          <cell r="O37" t="str">
            <v>납기도래</v>
          </cell>
        </row>
        <row r="38">
          <cell r="A38" t="str">
            <v>위약금</v>
          </cell>
          <cell r="B38" t="str">
            <v>224-06 위약금</v>
          </cell>
          <cell r="C38">
            <v>0</v>
          </cell>
          <cell r="D38">
            <v>0</v>
          </cell>
          <cell r="E38">
            <v>5743060</v>
          </cell>
          <cell r="F38">
            <v>0</v>
          </cell>
          <cell r="G38">
            <v>4439030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1304030</v>
          </cell>
          <cell r="M38" t="str">
            <v>0%</v>
          </cell>
          <cell r="N38" t="str">
            <v>77.29%</v>
          </cell>
          <cell r="O38" t="str">
            <v>납기도래</v>
          </cell>
        </row>
        <row r="39">
          <cell r="A39" t="str">
            <v>그외수입</v>
          </cell>
          <cell r="B39" t="str">
            <v>224-07 그외수입</v>
          </cell>
          <cell r="C39">
            <v>0</v>
          </cell>
          <cell r="D39">
            <v>320005662</v>
          </cell>
          <cell r="E39">
            <v>507195562</v>
          </cell>
          <cell r="F39">
            <v>280028570</v>
          </cell>
          <cell r="G39">
            <v>420786390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86409172</v>
          </cell>
          <cell r="M39" t="str">
            <v>0%</v>
          </cell>
          <cell r="N39" t="str">
            <v>82.96%</v>
          </cell>
          <cell r="O39" t="str">
            <v>납기도래</v>
          </cell>
        </row>
        <row r="40">
          <cell r="A40" t="str">
            <v>지방행정제재부과금등</v>
          </cell>
          <cell r="B40" t="str">
            <v>230-00 지방행정제재부과금등</v>
          </cell>
          <cell r="C40">
            <v>0</v>
          </cell>
          <cell r="D40">
            <v>507140730</v>
          </cell>
          <cell r="E40">
            <v>746434110</v>
          </cell>
          <cell r="F40">
            <v>142065250</v>
          </cell>
          <cell r="G40">
            <v>239552110</v>
          </cell>
          <cell r="H40">
            <v>0</v>
          </cell>
          <cell r="I40">
            <v>104000</v>
          </cell>
          <cell r="J40">
            <v>0</v>
          </cell>
          <cell r="K40">
            <v>0</v>
          </cell>
          <cell r="L40">
            <v>506882000</v>
          </cell>
          <cell r="M40" t="str">
            <v>0%</v>
          </cell>
          <cell r="N40" t="str">
            <v>32.09%</v>
          </cell>
          <cell r="O40" t="str">
            <v>납기도래</v>
          </cell>
        </row>
        <row r="41">
          <cell r="A41" t="str">
            <v>과징금</v>
          </cell>
          <cell r="B41" t="str">
            <v>231-00 과징금</v>
          </cell>
          <cell r="C41">
            <v>0</v>
          </cell>
          <cell r="D41">
            <v>2981520</v>
          </cell>
          <cell r="E41">
            <v>7081520</v>
          </cell>
          <cell r="F41">
            <v>3281520</v>
          </cell>
          <cell r="G41">
            <v>6581520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500000</v>
          </cell>
          <cell r="M41" t="str">
            <v>0%</v>
          </cell>
          <cell r="N41" t="str">
            <v>92.94%</v>
          </cell>
          <cell r="O41" t="str">
            <v>납기도래</v>
          </cell>
        </row>
        <row r="42">
          <cell r="A42" t="str">
            <v>과징금</v>
          </cell>
          <cell r="B42" t="str">
            <v>231-01 과징금</v>
          </cell>
          <cell r="C42">
            <v>0</v>
          </cell>
          <cell r="D42">
            <v>2981520</v>
          </cell>
          <cell r="E42">
            <v>7081520</v>
          </cell>
          <cell r="F42">
            <v>3281520</v>
          </cell>
          <cell r="G42">
            <v>6581520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500000</v>
          </cell>
          <cell r="M42" t="str">
            <v>0%</v>
          </cell>
          <cell r="N42" t="str">
            <v>92.94%</v>
          </cell>
          <cell r="O42" t="str">
            <v>납기도래</v>
          </cell>
        </row>
        <row r="43">
          <cell r="A43" t="str">
            <v>이행강제금</v>
          </cell>
          <cell r="B43" t="str">
            <v>232-00 이행강제금</v>
          </cell>
          <cell r="C43">
            <v>0</v>
          </cell>
          <cell r="D43">
            <v>81738150</v>
          </cell>
          <cell r="E43">
            <v>126093980</v>
          </cell>
          <cell r="F43">
            <v>43641740</v>
          </cell>
          <cell r="G43">
            <v>44799110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81294870</v>
          </cell>
          <cell r="M43" t="str">
            <v>0%</v>
          </cell>
          <cell r="N43" t="str">
            <v>35.53%</v>
          </cell>
          <cell r="O43" t="str">
            <v>납기도래</v>
          </cell>
        </row>
        <row r="44">
          <cell r="A44" t="str">
            <v>이행강제금</v>
          </cell>
          <cell r="B44" t="str">
            <v>232-01 이행강제금</v>
          </cell>
          <cell r="C44">
            <v>0</v>
          </cell>
          <cell r="D44">
            <v>81738150</v>
          </cell>
          <cell r="E44">
            <v>126093980</v>
          </cell>
          <cell r="F44">
            <v>43641740</v>
          </cell>
          <cell r="G44">
            <v>44799110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81294870</v>
          </cell>
          <cell r="M44" t="str">
            <v>0%</v>
          </cell>
          <cell r="N44" t="str">
            <v>35.53%</v>
          </cell>
          <cell r="O44" t="str">
            <v>납기도래</v>
          </cell>
        </row>
        <row r="45">
          <cell r="A45" t="str">
            <v>변상금</v>
          </cell>
          <cell r="B45" t="str">
            <v>233-00 변상금</v>
          </cell>
          <cell r="C45">
            <v>0</v>
          </cell>
          <cell r="D45">
            <v>62350</v>
          </cell>
          <cell r="E45">
            <v>13071270</v>
          </cell>
          <cell r="F45">
            <v>409910</v>
          </cell>
          <cell r="G45">
            <v>1404450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11666820</v>
          </cell>
          <cell r="M45" t="str">
            <v>0%</v>
          </cell>
          <cell r="N45" t="str">
            <v>10.74%</v>
          </cell>
          <cell r="O45" t="str">
            <v>납기도래</v>
          </cell>
        </row>
        <row r="46">
          <cell r="A46" t="str">
            <v>변상금</v>
          </cell>
          <cell r="B46" t="str">
            <v>233-01 변상금</v>
          </cell>
          <cell r="C46">
            <v>0</v>
          </cell>
          <cell r="D46">
            <v>62350</v>
          </cell>
          <cell r="E46">
            <v>13071270</v>
          </cell>
          <cell r="F46">
            <v>409910</v>
          </cell>
          <cell r="G46">
            <v>1404450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11666820</v>
          </cell>
          <cell r="M46" t="str">
            <v>0%</v>
          </cell>
          <cell r="N46" t="str">
            <v>10.74%</v>
          </cell>
          <cell r="O46" t="str">
            <v>납기도래</v>
          </cell>
        </row>
        <row r="47">
          <cell r="A47" t="str">
            <v>과태료</v>
          </cell>
          <cell r="B47" t="str">
            <v>234-00 과태료</v>
          </cell>
          <cell r="C47">
            <v>0</v>
          </cell>
          <cell r="D47">
            <v>158682130</v>
          </cell>
          <cell r="E47">
            <v>289039290</v>
          </cell>
          <cell r="F47">
            <v>59161780</v>
          </cell>
          <cell r="G47">
            <v>120147540</v>
          </cell>
          <cell r="H47">
            <v>0</v>
          </cell>
          <cell r="I47">
            <v>104000</v>
          </cell>
          <cell r="J47">
            <v>0</v>
          </cell>
          <cell r="K47">
            <v>0</v>
          </cell>
          <cell r="L47">
            <v>168891750</v>
          </cell>
          <cell r="M47" t="str">
            <v>0%</v>
          </cell>
          <cell r="N47" t="str">
            <v>41.57%</v>
          </cell>
          <cell r="O47" t="str">
            <v>납기도래</v>
          </cell>
        </row>
        <row r="48">
          <cell r="A48" t="str">
            <v>차량관련과태료</v>
          </cell>
          <cell r="B48" t="str">
            <v>234-01 차량관련과태료</v>
          </cell>
          <cell r="C48">
            <v>0</v>
          </cell>
          <cell r="D48">
            <v>86657030</v>
          </cell>
          <cell r="E48">
            <v>170191790</v>
          </cell>
          <cell r="F48">
            <v>24308280</v>
          </cell>
          <cell r="G48">
            <v>45624040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124567750</v>
          </cell>
          <cell r="M48" t="str">
            <v>0%</v>
          </cell>
          <cell r="N48" t="str">
            <v>26.81%</v>
          </cell>
          <cell r="O48" t="str">
            <v>납기도래</v>
          </cell>
        </row>
        <row r="49">
          <cell r="A49" t="str">
            <v>기타과태료</v>
          </cell>
          <cell r="B49" t="str">
            <v>234-02 기타과태료</v>
          </cell>
          <cell r="C49">
            <v>0</v>
          </cell>
          <cell r="D49">
            <v>72025100</v>
          </cell>
          <cell r="E49">
            <v>118847500</v>
          </cell>
          <cell r="F49">
            <v>34853500</v>
          </cell>
          <cell r="G49">
            <v>74523500</v>
          </cell>
          <cell r="H49">
            <v>0</v>
          </cell>
          <cell r="I49">
            <v>104000</v>
          </cell>
          <cell r="J49">
            <v>0</v>
          </cell>
          <cell r="K49">
            <v>0</v>
          </cell>
          <cell r="L49">
            <v>44324000</v>
          </cell>
          <cell r="M49" t="str">
            <v>0%</v>
          </cell>
          <cell r="N49" t="str">
            <v>62.71%</v>
          </cell>
          <cell r="O49" t="str">
            <v>납기도래</v>
          </cell>
        </row>
        <row r="50">
          <cell r="A50" t="str">
            <v>환수금</v>
          </cell>
          <cell r="B50" t="str">
            <v>235-00 환수금</v>
          </cell>
          <cell r="C50">
            <v>0</v>
          </cell>
          <cell r="D50">
            <v>3008040</v>
          </cell>
          <cell r="E50">
            <v>4664980</v>
          </cell>
          <cell r="F50">
            <v>1458880</v>
          </cell>
          <cell r="G50">
            <v>2000880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2664100</v>
          </cell>
          <cell r="M50" t="str">
            <v>0%</v>
          </cell>
          <cell r="N50" t="str">
            <v>42.89%</v>
          </cell>
          <cell r="O50" t="str">
            <v>납기도래</v>
          </cell>
        </row>
        <row r="51">
          <cell r="A51" t="str">
            <v>부정이익환수금</v>
          </cell>
          <cell r="B51" t="str">
            <v>235-01 부정이익환수금</v>
          </cell>
          <cell r="C51">
            <v>0</v>
          </cell>
          <cell r="D51">
            <v>3008040</v>
          </cell>
          <cell r="E51">
            <v>4664980</v>
          </cell>
          <cell r="F51">
            <v>1458880</v>
          </cell>
          <cell r="G51">
            <v>2000880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2664100</v>
          </cell>
          <cell r="M51" t="str">
            <v>0%</v>
          </cell>
          <cell r="N51" t="str">
            <v>42.89%</v>
          </cell>
          <cell r="O51" t="str">
            <v>납기도래</v>
          </cell>
        </row>
        <row r="52">
          <cell r="A52" t="str">
            <v>부담금</v>
          </cell>
          <cell r="B52" t="str">
            <v>236-00 부담금</v>
          </cell>
          <cell r="C52">
            <v>0</v>
          </cell>
          <cell r="D52">
            <v>255768540</v>
          </cell>
          <cell r="E52">
            <v>294263070</v>
          </cell>
          <cell r="F52">
            <v>28311420</v>
          </cell>
          <cell r="G52">
            <v>56198610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238064460</v>
          </cell>
          <cell r="M52" t="str">
            <v>0%</v>
          </cell>
          <cell r="N52" t="str">
            <v>19.1%</v>
          </cell>
          <cell r="O52" t="str">
            <v>납기도래</v>
          </cell>
        </row>
        <row r="53">
          <cell r="A53" t="str">
            <v>부담금</v>
          </cell>
          <cell r="B53" t="str">
            <v>236-01 부담금</v>
          </cell>
          <cell r="C53">
            <v>0</v>
          </cell>
          <cell r="D53">
            <v>255768540</v>
          </cell>
          <cell r="E53">
            <v>294263070</v>
          </cell>
          <cell r="F53">
            <v>28311420</v>
          </cell>
          <cell r="G53">
            <v>56198610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238064460</v>
          </cell>
          <cell r="M53" t="str">
            <v>0%</v>
          </cell>
          <cell r="N53" t="str">
            <v>19.1%</v>
          </cell>
          <cell r="O53" t="str">
            <v>납기도래</v>
          </cell>
        </row>
        <row r="54">
          <cell r="A54" t="str">
            <v>범칙금</v>
          </cell>
          <cell r="B54" t="str">
            <v>237-00 범칙금</v>
          </cell>
          <cell r="C54">
            <v>0</v>
          </cell>
          <cell r="D54">
            <v>4900000</v>
          </cell>
          <cell r="E54">
            <v>12220000</v>
          </cell>
          <cell r="F54">
            <v>5800000</v>
          </cell>
          <cell r="G54">
            <v>8420000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3800000</v>
          </cell>
          <cell r="M54" t="str">
            <v>0%</v>
          </cell>
          <cell r="N54" t="str">
            <v>68.9%</v>
          </cell>
          <cell r="O54" t="str">
            <v>납기도래</v>
          </cell>
        </row>
        <row r="55">
          <cell r="A55" t="str">
            <v>범칙금</v>
          </cell>
          <cell r="B55" t="str">
            <v>237-01 범칙금</v>
          </cell>
          <cell r="C55">
            <v>0</v>
          </cell>
          <cell r="D55">
            <v>4900000</v>
          </cell>
          <cell r="E55">
            <v>12220000</v>
          </cell>
          <cell r="F55">
            <v>5800000</v>
          </cell>
          <cell r="G55">
            <v>8420000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3800000</v>
          </cell>
          <cell r="M55" t="str">
            <v>0%</v>
          </cell>
          <cell r="N55" t="str">
            <v>68.9%</v>
          </cell>
          <cell r="O55" t="str">
            <v>납기도래</v>
          </cell>
        </row>
      </sheetData>
      <sheetData sheetId="6"/>
      <sheetData sheetId="7"/>
      <sheetData sheetId="8">
        <row r="3">
          <cell r="E3">
            <v>-203227460</v>
          </cell>
          <cell r="F3">
            <v>17853595007</v>
          </cell>
          <cell r="G3">
            <v>321577740</v>
          </cell>
          <cell r="H3">
            <v>850574170</v>
          </cell>
          <cell r="I3">
            <v>7987370</v>
          </cell>
          <cell r="J3">
            <v>129656660</v>
          </cell>
          <cell r="K3">
            <v>2257170</v>
          </cell>
          <cell r="L3">
            <v>3960380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DF14-7773-4597-8464-D7E8C6A0E016}">
  <sheetPr>
    <pageSetUpPr fitToPage="1"/>
  </sheetPr>
  <dimension ref="A1:O77"/>
  <sheetViews>
    <sheetView tabSelected="1" topLeftCell="B1" zoomScaleNormal="100" workbookViewId="0">
      <selection activeCell="L10" sqref="L10"/>
    </sheetView>
  </sheetViews>
  <sheetFormatPr defaultRowHeight="16.5" x14ac:dyDescent="0.3"/>
  <cols>
    <col min="1" max="1" width="2.375" style="1" customWidth="1"/>
    <col min="2" max="2" width="16" style="1" customWidth="1"/>
    <col min="3" max="3" width="9" style="1"/>
    <col min="4" max="4" width="18.375" style="1" customWidth="1"/>
    <col min="5" max="13" width="18.125" style="1" customWidth="1"/>
    <col min="14" max="15" width="12.75" style="1" customWidth="1"/>
    <col min="16" max="16384" width="9" style="1"/>
  </cols>
  <sheetData>
    <row r="1" spans="1:15" ht="30.75" customHeight="1" x14ac:dyDescent="0.3">
      <c r="A1" s="37" t="s">
        <v>69</v>
      </c>
      <c r="B1" s="37"/>
      <c r="C1" s="37"/>
      <c r="D1" s="37"/>
      <c r="E1" s="37"/>
      <c r="F1" s="37"/>
      <c r="G1" s="37"/>
      <c r="H1" s="38" t="s">
        <v>0</v>
      </c>
      <c r="I1" s="38"/>
      <c r="J1" s="38"/>
      <c r="K1" s="38"/>
      <c r="L1" s="38"/>
      <c r="M1" s="38"/>
      <c r="N1" s="38"/>
      <c r="O1" s="38"/>
    </row>
    <row r="2" spans="1:15" x14ac:dyDescent="0.3">
      <c r="A2" s="39" t="s">
        <v>1</v>
      </c>
      <c r="B2" s="39"/>
      <c r="C2" s="39"/>
      <c r="D2" s="39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40"/>
      <c r="B3" s="40"/>
      <c r="C3" s="40"/>
      <c r="D3" s="40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2</v>
      </c>
    </row>
    <row r="4" spans="1:15" ht="33.75" customHeight="1" x14ac:dyDescent="0.3">
      <c r="A4" s="41" t="s">
        <v>3</v>
      </c>
      <c r="B4" s="41"/>
      <c r="C4" s="41"/>
      <c r="D4" s="41"/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</row>
    <row r="5" spans="1:15" x14ac:dyDescent="0.3">
      <c r="A5" s="42" t="s">
        <v>15</v>
      </c>
      <c r="B5" s="42"/>
      <c r="C5" s="42"/>
      <c r="D5" s="42"/>
      <c r="E5" s="6">
        <f t="shared" ref="E5:L5" si="0">E6+E24+E33+E42</f>
        <v>6202662386</v>
      </c>
      <c r="F5" s="6">
        <f t="shared" si="0"/>
        <v>27023657891</v>
      </c>
      <c r="G5" s="6">
        <f t="shared" si="0"/>
        <v>5976047173</v>
      </c>
      <c r="H5" s="6">
        <f t="shared" si="0"/>
        <v>8830256457</v>
      </c>
      <c r="I5" s="6">
        <f t="shared" si="0"/>
        <v>11317570</v>
      </c>
      <c r="J5" s="6">
        <f t="shared" si="0"/>
        <v>134716240</v>
      </c>
      <c r="K5" s="6">
        <f t="shared" si="0"/>
        <v>2257170</v>
      </c>
      <c r="L5" s="6">
        <f t="shared" si="0"/>
        <v>3960380</v>
      </c>
      <c r="M5" s="6">
        <f>F5-H5-L5</f>
        <v>18189441054</v>
      </c>
      <c r="N5" s="7">
        <f>ROUND(G5/E5*100,2)</f>
        <v>96.35</v>
      </c>
      <c r="O5" s="7">
        <f>ROUND(H5/F5*100,2)</f>
        <v>32.68</v>
      </c>
    </row>
    <row r="6" spans="1:15" x14ac:dyDescent="0.3">
      <c r="A6" s="35" t="s">
        <v>16</v>
      </c>
      <c r="B6" s="35"/>
      <c r="C6" s="35"/>
      <c r="D6" s="35"/>
      <c r="E6" s="8">
        <f t="shared" ref="E6:L6" si="1">SUM(E7:E23)</f>
        <v>1983488393</v>
      </c>
      <c r="F6" s="8">
        <f t="shared" si="1"/>
        <v>3797856301</v>
      </c>
      <c r="G6" s="8">
        <f t="shared" si="1"/>
        <v>1797256243</v>
      </c>
      <c r="H6" s="8">
        <f t="shared" si="1"/>
        <v>3413843197</v>
      </c>
      <c r="I6" s="8">
        <f t="shared" si="1"/>
        <v>3190230</v>
      </c>
      <c r="J6" s="8">
        <f t="shared" si="1"/>
        <v>4815610</v>
      </c>
      <c r="K6" s="8">
        <f t="shared" si="1"/>
        <v>0</v>
      </c>
      <c r="L6" s="8">
        <f t="shared" si="1"/>
        <v>0</v>
      </c>
      <c r="M6" s="8">
        <f>F6-H6-L6</f>
        <v>384013104</v>
      </c>
      <c r="N6" s="9">
        <f>ROUND(G6/E6*100,2)</f>
        <v>90.61</v>
      </c>
      <c r="O6" s="9">
        <f t="shared" ref="O6:O41" si="2">ROUND(H6/F6*100,2)</f>
        <v>89.89</v>
      </c>
    </row>
    <row r="7" spans="1:15" x14ac:dyDescent="0.3">
      <c r="A7" s="36"/>
      <c r="B7" s="30" t="s">
        <v>17</v>
      </c>
      <c r="C7" s="22" t="s">
        <v>18</v>
      </c>
      <c r="D7" s="22"/>
      <c r="E7" s="10">
        <f>VLOOKUP($C7,'[1]징수보고서(지난년도제외)'!$A$3:$O$74,4,FALSE)</f>
        <v>4250</v>
      </c>
      <c r="F7" s="10">
        <f>VLOOKUP($C7,'[1]징수보고서(지난년도제외)'!$A$3:$O$74,5,FALSE)</f>
        <v>728830</v>
      </c>
      <c r="G7" s="10">
        <f>VLOOKUP($C7,'[1]징수보고서(지난년도제외)'!$A$3:$O$74,6,FALSE)</f>
        <v>140040</v>
      </c>
      <c r="H7" s="10">
        <f>VLOOKUP($C7,'[1]징수보고서(지난년도제외)'!$A$3:$O$74,7,FALSE)</f>
        <v>711840</v>
      </c>
      <c r="I7" s="10">
        <f>VLOOKUP($C7,'[1]징수보고서(지난년도제외)'!$A$3:$O$74,8,FALSE)</f>
        <v>0</v>
      </c>
      <c r="J7" s="10">
        <f>VLOOKUP($C7,'[1]징수보고서(지난년도제외)'!$A$3:$O$74,9,FALSE)</f>
        <v>0</v>
      </c>
      <c r="K7" s="10">
        <f>VLOOKUP($C7,'[1]징수보고서(지난년도제외)'!$A$3:$O$74,10,FALSE)</f>
        <v>0</v>
      </c>
      <c r="L7" s="10">
        <f>VLOOKUP($C7,'[1]징수보고서(지난년도제외)'!$A$3:$O$74,11,FALSE)</f>
        <v>0</v>
      </c>
      <c r="M7" s="11">
        <f t="shared" ref="M7:M22" si="3">F7-H7-L7</f>
        <v>16990</v>
      </c>
      <c r="N7" s="12">
        <f t="shared" ref="N7:N41" si="4">ROUND(G7/E7*100,2)</f>
        <v>3295.06</v>
      </c>
      <c r="O7" s="12">
        <v>78.91</v>
      </c>
    </row>
    <row r="8" spans="1:15" x14ac:dyDescent="0.3">
      <c r="A8" s="36"/>
      <c r="B8" s="33"/>
      <c r="C8" s="22" t="s">
        <v>19</v>
      </c>
      <c r="D8" s="22"/>
      <c r="E8" s="10">
        <f>VLOOKUP($C8,'[1]징수보고서(지난년도제외)'!$A$3:$O$74,4,FALSE)</f>
        <v>9754490</v>
      </c>
      <c r="F8" s="10">
        <f>VLOOKUP($C8,'[1]징수보고서(지난년도제외)'!$A$3:$O$74,5,FALSE)</f>
        <v>56609010</v>
      </c>
      <c r="G8" s="10">
        <f>VLOOKUP($C8,'[1]징수보고서(지난년도제외)'!$A$3:$O$74,6,FALSE)</f>
        <v>11110880</v>
      </c>
      <c r="H8" s="10">
        <f>VLOOKUP($C8,'[1]징수보고서(지난년도제외)'!$A$3:$O$74,7,FALSE)</f>
        <v>47632030</v>
      </c>
      <c r="I8" s="10">
        <f>VLOOKUP($C8,'[1]징수보고서(지난년도제외)'!$A$3:$O$74,8,FALSE)</f>
        <v>0</v>
      </c>
      <c r="J8" s="10">
        <f>VLOOKUP($C8,'[1]징수보고서(지난년도제외)'!$A$3:$O$74,9,FALSE)</f>
        <v>0</v>
      </c>
      <c r="K8" s="10">
        <f>VLOOKUP($C8,'[1]징수보고서(지난년도제외)'!$A$3:$O$74,10,FALSE)</f>
        <v>0</v>
      </c>
      <c r="L8" s="10">
        <f>VLOOKUP($C8,'[1]징수보고서(지난년도제외)'!$A$3:$O$74,11,FALSE)</f>
        <v>0</v>
      </c>
      <c r="M8" s="11">
        <f t="shared" si="3"/>
        <v>8976980</v>
      </c>
      <c r="N8" s="12">
        <f t="shared" si="4"/>
        <v>113.91</v>
      </c>
      <c r="O8" s="12">
        <v>77.95</v>
      </c>
    </row>
    <row r="9" spans="1:15" x14ac:dyDescent="0.3">
      <c r="A9" s="36"/>
      <c r="B9" s="30" t="s">
        <v>20</v>
      </c>
      <c r="C9" s="34" t="s">
        <v>21</v>
      </c>
      <c r="D9" s="34"/>
      <c r="E9" s="10">
        <f>VLOOKUP($C9,'[1]징수보고서(지난년도제외)'!$A$3:$O$74,4,FALSE)</f>
        <v>14842100</v>
      </c>
      <c r="F9" s="10">
        <f>VLOOKUP($C9,'[1]징수보고서(지난년도제외)'!$A$3:$O$74,5,FALSE)</f>
        <v>30161030</v>
      </c>
      <c r="G9" s="10">
        <f>VLOOKUP($C9,'[1]징수보고서(지난년도제외)'!$A$3:$O$74,6,FALSE)</f>
        <v>5535230</v>
      </c>
      <c r="H9" s="10">
        <f>VLOOKUP($C9,'[1]징수보고서(지난년도제외)'!$A$3:$O$74,7,FALSE)</f>
        <v>12431430</v>
      </c>
      <c r="I9" s="10">
        <f>VLOOKUP($C9,'[1]징수보고서(지난년도제외)'!$A$3:$O$74,8,FALSE)</f>
        <v>0</v>
      </c>
      <c r="J9" s="10">
        <f>VLOOKUP($C9,'[1]징수보고서(지난년도제외)'!$A$3:$O$74,9,FALSE)</f>
        <v>0</v>
      </c>
      <c r="K9" s="10">
        <f>VLOOKUP($C9,'[1]징수보고서(지난년도제외)'!$A$3:$O$74,10,FALSE)</f>
        <v>0</v>
      </c>
      <c r="L9" s="10">
        <f>VLOOKUP($C9,'[1]징수보고서(지난년도제외)'!$A$3:$O$74,11,FALSE)</f>
        <v>0</v>
      </c>
      <c r="M9" s="11">
        <f t="shared" si="3"/>
        <v>17729600</v>
      </c>
      <c r="N9" s="12">
        <f t="shared" si="4"/>
        <v>37.29</v>
      </c>
      <c r="O9" s="12">
        <v>45.02</v>
      </c>
    </row>
    <row r="10" spans="1:15" x14ac:dyDescent="0.3">
      <c r="A10" s="36"/>
      <c r="B10" s="23"/>
      <c r="C10" s="34" t="s">
        <v>22</v>
      </c>
      <c r="D10" s="34"/>
      <c r="E10" s="10">
        <f>VLOOKUP($C10,'[1]징수보고서(지난년도제외)'!$A$3:$O$74,4,FALSE)</f>
        <v>156040</v>
      </c>
      <c r="F10" s="10">
        <f>VLOOKUP($C10,'[1]징수보고서(지난년도제외)'!$A$3:$O$74,5,FALSE)</f>
        <v>316050</v>
      </c>
      <c r="G10" s="10">
        <f>VLOOKUP($C10,'[1]징수보고서(지난년도제외)'!$A$3:$O$74,6,FALSE)</f>
        <v>169240</v>
      </c>
      <c r="H10" s="10">
        <f>VLOOKUP($C10,'[1]징수보고서(지난년도제외)'!$A$3:$O$74,7,FALSE)</f>
        <v>316050</v>
      </c>
      <c r="I10" s="10">
        <f>VLOOKUP($C10,'[1]징수보고서(지난년도제외)'!$A$3:$O$74,8,FALSE)</f>
        <v>0</v>
      </c>
      <c r="J10" s="10">
        <f>VLOOKUP($C10,'[1]징수보고서(지난년도제외)'!$A$3:$O$74,9,FALSE)</f>
        <v>0</v>
      </c>
      <c r="K10" s="10">
        <f>VLOOKUP($C10,'[1]징수보고서(지난년도제외)'!$A$3:$O$74,10,FALSE)</f>
        <v>0</v>
      </c>
      <c r="L10" s="10">
        <f>VLOOKUP($C10,'[1]징수보고서(지난년도제외)'!$A$3:$O$74,11,FALSE)</f>
        <v>0</v>
      </c>
      <c r="M10" s="11">
        <f t="shared" si="3"/>
        <v>0</v>
      </c>
      <c r="N10" s="12">
        <f t="shared" si="4"/>
        <v>108.46</v>
      </c>
      <c r="O10" s="12">
        <v>91.75</v>
      </c>
    </row>
    <row r="11" spans="1:15" x14ac:dyDescent="0.3">
      <c r="A11" s="36"/>
      <c r="B11" s="23"/>
      <c r="C11" s="34" t="s">
        <v>23</v>
      </c>
      <c r="D11" s="34"/>
      <c r="E11" s="10">
        <f>VLOOKUP($C11,'[1]징수보고서(지난년도제외)'!$A$3:$O$74,4,FALSE)</f>
        <v>0</v>
      </c>
      <c r="F11" s="10">
        <f>VLOOKUP($C11,'[1]징수보고서(지난년도제외)'!$A$3:$O$74,5,FALSE)</f>
        <v>211560</v>
      </c>
      <c r="G11" s="10">
        <f>VLOOKUP($C11,'[1]징수보고서(지난년도제외)'!$A$3:$O$74,6,FALSE)</f>
        <v>184120</v>
      </c>
      <c r="H11" s="10">
        <f>VLOOKUP($C11,'[1]징수보고서(지난년도제외)'!$A$3:$O$74,7,FALSE)</f>
        <v>196550</v>
      </c>
      <c r="I11" s="10">
        <f>VLOOKUP($C11,'[1]징수보고서(지난년도제외)'!$A$3:$O$74,8,FALSE)</f>
        <v>0</v>
      </c>
      <c r="J11" s="10">
        <f>VLOOKUP($C11,'[1]징수보고서(지난년도제외)'!$A$3:$O$74,9,FALSE)</f>
        <v>0</v>
      </c>
      <c r="K11" s="10">
        <f>VLOOKUP($C11,'[1]징수보고서(지난년도제외)'!$A$3:$O$74,10,FALSE)</f>
        <v>0</v>
      </c>
      <c r="L11" s="10">
        <f>VLOOKUP($C11,'[1]징수보고서(지난년도제외)'!$A$3:$O$74,11,FALSE)</f>
        <v>0</v>
      </c>
      <c r="M11" s="11">
        <f t="shared" si="3"/>
        <v>15010</v>
      </c>
      <c r="N11" s="12">
        <v>0</v>
      </c>
      <c r="O11" s="12">
        <v>5.88</v>
      </c>
    </row>
    <row r="12" spans="1:15" x14ac:dyDescent="0.3">
      <c r="A12" s="36"/>
      <c r="B12" s="23"/>
      <c r="C12" s="34" t="s">
        <v>24</v>
      </c>
      <c r="D12" s="34"/>
      <c r="E12" s="10">
        <f>VLOOKUP($C12,'[1]징수보고서(지난년도제외)'!$A$3:$O$74,4,FALSE)</f>
        <v>17268640</v>
      </c>
      <c r="F12" s="10">
        <f>VLOOKUP($C12,'[1]징수보고서(지난년도제외)'!$A$3:$O$74,5,FALSE)</f>
        <v>34156980</v>
      </c>
      <c r="G12" s="10">
        <f>VLOOKUP($C12,'[1]징수보고서(지난년도제외)'!$A$3:$O$74,6,FALSE)</f>
        <v>17275870</v>
      </c>
      <c r="H12" s="10">
        <f>VLOOKUP($C12,'[1]징수보고서(지난년도제외)'!$A$3:$O$74,7,FALSE)</f>
        <v>34134210</v>
      </c>
      <c r="I12" s="10">
        <f>VLOOKUP($C12,'[1]징수보고서(지난년도제외)'!$A$3:$O$74,8,FALSE)</f>
        <v>0</v>
      </c>
      <c r="J12" s="10">
        <f>VLOOKUP($C12,'[1]징수보고서(지난년도제외)'!$A$3:$O$74,9,FALSE)</f>
        <v>0</v>
      </c>
      <c r="K12" s="10">
        <f>VLOOKUP($C12,'[1]징수보고서(지난년도제외)'!$A$3:$O$74,10,FALSE)</f>
        <v>0</v>
      </c>
      <c r="L12" s="10">
        <f>VLOOKUP($C12,'[1]징수보고서(지난년도제외)'!$A$3:$O$74,11,FALSE)</f>
        <v>0</v>
      </c>
      <c r="M12" s="11">
        <f t="shared" si="3"/>
        <v>22770</v>
      </c>
      <c r="N12" s="12">
        <f t="shared" si="4"/>
        <v>100.04</v>
      </c>
      <c r="O12" s="12">
        <v>99.82</v>
      </c>
    </row>
    <row r="13" spans="1:15" x14ac:dyDescent="0.3">
      <c r="A13" s="36"/>
      <c r="B13" s="33"/>
      <c r="C13" s="34" t="s">
        <v>25</v>
      </c>
      <c r="D13" s="34"/>
      <c r="E13" s="10">
        <f>VLOOKUP($C13,'[1]징수보고서(지난년도제외)'!$A$3:$O$74,4,FALSE)</f>
        <v>424665240</v>
      </c>
      <c r="F13" s="10">
        <f>VLOOKUP($C13,'[1]징수보고서(지난년도제외)'!$A$3:$O$74,5,FALSE)</f>
        <v>949575130</v>
      </c>
      <c r="G13" s="10">
        <f>VLOOKUP($C13,'[1]징수보고서(지난년도제외)'!$A$3:$O$74,6,FALSE)</f>
        <v>434610280</v>
      </c>
      <c r="H13" s="10">
        <f>VLOOKUP($C13,'[1]징수보고서(지난년도제외)'!$A$3:$O$74,7,FALSE)</f>
        <v>842527440</v>
      </c>
      <c r="I13" s="10">
        <f>VLOOKUP($C13,'[1]징수보고서(지난년도제외)'!$A$3:$O$74,8,FALSE)</f>
        <v>3188730</v>
      </c>
      <c r="J13" s="10">
        <f>VLOOKUP($C13,'[1]징수보고서(지난년도제외)'!$A$3:$O$74,9,FALSE)</f>
        <v>4810000</v>
      </c>
      <c r="K13" s="10">
        <f>VLOOKUP($C13,'[1]징수보고서(지난년도제외)'!$A$3:$O$74,10,FALSE)</f>
        <v>0</v>
      </c>
      <c r="L13" s="10">
        <f>VLOOKUP($C13,'[1]징수보고서(지난년도제외)'!$A$3:$O$74,11,FALSE)</f>
        <v>0</v>
      </c>
      <c r="M13" s="11">
        <f t="shared" si="3"/>
        <v>107047690</v>
      </c>
      <c r="N13" s="12">
        <f t="shared" si="4"/>
        <v>102.34</v>
      </c>
      <c r="O13" s="12">
        <v>77.709999999999994</v>
      </c>
    </row>
    <row r="14" spans="1:15" x14ac:dyDescent="0.3">
      <c r="A14" s="36"/>
      <c r="B14" s="30" t="s">
        <v>26</v>
      </c>
      <c r="C14" s="34" t="s">
        <v>27</v>
      </c>
      <c r="D14" s="34"/>
      <c r="E14" s="10">
        <f>VLOOKUP($C14,'[1]징수보고서(지난년도제외)'!$A$3:$O$74,4,FALSE)</f>
        <v>50922390</v>
      </c>
      <c r="F14" s="10">
        <f>VLOOKUP($C14,'[1]징수보고서(지난년도제외)'!$A$3:$O$74,5,FALSE)</f>
        <v>111190310</v>
      </c>
      <c r="G14" s="10">
        <f>VLOOKUP($C14,'[1]징수보고서(지난년도제외)'!$A$3:$O$74,6,FALSE)</f>
        <v>50726090</v>
      </c>
      <c r="H14" s="10">
        <f>VLOOKUP($C14,'[1]징수보고서(지난년도제외)'!$A$3:$O$74,7,FALSE)</f>
        <v>109576810</v>
      </c>
      <c r="I14" s="10">
        <f>VLOOKUP($C14,'[1]징수보고서(지난년도제외)'!$A$3:$O$74,8,FALSE)</f>
        <v>1500</v>
      </c>
      <c r="J14" s="10">
        <f>VLOOKUP($C14,'[1]징수보고서(지난년도제외)'!$A$3:$O$74,9,FALSE)</f>
        <v>1500</v>
      </c>
      <c r="K14" s="10">
        <f>VLOOKUP($C14,'[1]징수보고서(지난년도제외)'!$A$3:$O$74,10,FALSE)</f>
        <v>0</v>
      </c>
      <c r="L14" s="10">
        <f>VLOOKUP($C14,'[1]징수보고서(지난년도제외)'!$A$3:$O$74,11,FALSE)</f>
        <v>0</v>
      </c>
      <c r="M14" s="11">
        <f t="shared" si="3"/>
        <v>1613500</v>
      </c>
      <c r="N14" s="12">
        <f t="shared" si="4"/>
        <v>99.61</v>
      </c>
      <c r="O14" s="12">
        <v>97.65</v>
      </c>
    </row>
    <row r="15" spans="1:15" x14ac:dyDescent="0.3">
      <c r="A15" s="36"/>
      <c r="B15" s="23"/>
      <c r="C15" s="34" t="s">
        <v>28</v>
      </c>
      <c r="D15" s="34"/>
      <c r="E15" s="10">
        <f>VLOOKUP($C15,'[1]징수보고서(지난년도제외)'!$A$3:$O$74,4,FALSE)</f>
        <v>529130640</v>
      </c>
      <c r="F15" s="10">
        <f>VLOOKUP($C15,'[1]징수보고서(지난년도제외)'!$A$3:$O$74,5,FALSE)</f>
        <v>1107556210</v>
      </c>
      <c r="G15" s="10">
        <f>VLOOKUP($C15,'[1]징수보고서(지난년도제외)'!$A$3:$O$74,6,FALSE)</f>
        <v>526665570</v>
      </c>
      <c r="H15" s="10">
        <f>VLOOKUP($C15,'[1]징수보고서(지난년도제외)'!$A$3:$O$74,7,FALSE)</f>
        <v>1100429780</v>
      </c>
      <c r="I15" s="10">
        <f>VLOOKUP($C15,'[1]징수보고서(지난년도제외)'!$A$3:$O$74,8,FALSE)</f>
        <v>0</v>
      </c>
      <c r="J15" s="10">
        <f>VLOOKUP($C15,'[1]징수보고서(지난년도제외)'!$A$3:$O$74,9,FALSE)</f>
        <v>0</v>
      </c>
      <c r="K15" s="10">
        <f>VLOOKUP($C15,'[1]징수보고서(지난년도제외)'!$A$3:$O$74,10,FALSE)</f>
        <v>0</v>
      </c>
      <c r="L15" s="10">
        <f>VLOOKUP($C15,'[1]징수보고서(지난년도제외)'!$A$3:$O$74,11,FALSE)</f>
        <v>0</v>
      </c>
      <c r="M15" s="11">
        <f t="shared" si="3"/>
        <v>7126430</v>
      </c>
      <c r="N15" s="12">
        <f t="shared" si="4"/>
        <v>99.53</v>
      </c>
      <c r="O15" s="12">
        <v>99.19</v>
      </c>
    </row>
    <row r="16" spans="1:15" x14ac:dyDescent="0.3">
      <c r="A16" s="36"/>
      <c r="B16" s="23"/>
      <c r="C16" s="34" t="s">
        <v>29</v>
      </c>
      <c r="D16" s="34"/>
      <c r="E16" s="10">
        <f>VLOOKUP($C16,'[1]징수보고서(지난년도제외)'!$A$3:$O$74,4,FALSE)</f>
        <v>17964600</v>
      </c>
      <c r="F16" s="10">
        <f>VLOOKUP($C16,'[1]징수보고서(지난년도제외)'!$A$3:$O$74,5,FALSE)</f>
        <v>36543100</v>
      </c>
      <c r="G16" s="10">
        <f>VLOOKUP($C16,'[1]징수보고서(지난년도제외)'!$A$3:$O$74,6,FALSE)</f>
        <v>15040500</v>
      </c>
      <c r="H16" s="10">
        <f>VLOOKUP($C16,'[1]징수보고서(지난년도제외)'!$A$3:$O$74,7,FALSE)</f>
        <v>30802000</v>
      </c>
      <c r="I16" s="10">
        <f>VLOOKUP($C16,'[1]징수보고서(지난년도제외)'!$A$3:$O$74,8,FALSE)</f>
        <v>0</v>
      </c>
      <c r="J16" s="10">
        <f>VLOOKUP($C16,'[1]징수보고서(지난년도제외)'!$A$3:$O$74,9,FALSE)</f>
        <v>0</v>
      </c>
      <c r="K16" s="10">
        <f>VLOOKUP($C16,'[1]징수보고서(지난년도제외)'!$A$3:$O$74,10,FALSE)</f>
        <v>0</v>
      </c>
      <c r="L16" s="10">
        <f>VLOOKUP($C16,'[1]징수보고서(지난년도제외)'!$A$3:$O$74,11,FALSE)</f>
        <v>0</v>
      </c>
      <c r="M16" s="11">
        <f t="shared" si="3"/>
        <v>5741100</v>
      </c>
      <c r="N16" s="12">
        <f t="shared" si="4"/>
        <v>83.72</v>
      </c>
      <c r="O16" s="12">
        <v>84.84</v>
      </c>
    </row>
    <row r="17" spans="1:15" x14ac:dyDescent="0.3">
      <c r="A17" s="36"/>
      <c r="B17" s="23"/>
      <c r="C17" s="34" t="s">
        <v>30</v>
      </c>
      <c r="D17" s="34"/>
      <c r="E17" s="10">
        <f>VLOOKUP($C17,'[1]징수보고서(지난년도제외)'!$A$3:$O$74,4,FALSE)</f>
        <v>44996980</v>
      </c>
      <c r="F17" s="10">
        <f>VLOOKUP($C17,'[1]징수보고서(지난년도제외)'!$A$3:$O$74,5,FALSE)</f>
        <v>92272040</v>
      </c>
      <c r="G17" s="10">
        <f>VLOOKUP($C17,'[1]징수보고서(지난년도제외)'!$A$3:$O$74,6,FALSE)</f>
        <v>40381650</v>
      </c>
      <c r="H17" s="10">
        <f>VLOOKUP($C17,'[1]징수보고서(지난년도제외)'!$A$3:$O$74,7,FALSE)</f>
        <v>87525810</v>
      </c>
      <c r="I17" s="10">
        <f>VLOOKUP($C17,'[1]징수보고서(지난년도제외)'!$A$3:$O$74,8,FALSE)</f>
        <v>0</v>
      </c>
      <c r="J17" s="10">
        <f>VLOOKUP($C17,'[1]징수보고서(지난년도제외)'!$A$3:$O$74,9,FALSE)</f>
        <v>0</v>
      </c>
      <c r="K17" s="10">
        <f>VLOOKUP($C17,'[1]징수보고서(지난년도제외)'!$A$3:$O$74,10,FALSE)</f>
        <v>0</v>
      </c>
      <c r="L17" s="10">
        <f>VLOOKUP($C17,'[1]징수보고서(지난년도제외)'!$A$3:$O$74,11,FALSE)</f>
        <v>0</v>
      </c>
      <c r="M17" s="11">
        <f t="shared" si="3"/>
        <v>4746230</v>
      </c>
      <c r="N17" s="12">
        <f t="shared" si="4"/>
        <v>89.74</v>
      </c>
      <c r="O17" s="12">
        <v>99.72</v>
      </c>
    </row>
    <row r="18" spans="1:15" x14ac:dyDescent="0.3">
      <c r="A18" s="36"/>
      <c r="B18" s="33"/>
      <c r="C18" s="34" t="s">
        <v>31</v>
      </c>
      <c r="D18" s="34"/>
      <c r="E18" s="10">
        <f>VLOOKUP($C18,'[1]징수보고서(지난년도제외)'!$A$3:$O$74,4,FALSE)</f>
        <v>64607320</v>
      </c>
      <c r="F18" s="10">
        <f>VLOOKUP($C18,'[1]징수보고서(지난년도제외)'!$A$3:$O$74,5,FALSE)</f>
        <v>115882890</v>
      </c>
      <c r="G18" s="10">
        <f>VLOOKUP($C18,'[1]징수보고서(지난년도제외)'!$A$3:$O$74,6,FALSE)</f>
        <v>64457120</v>
      </c>
      <c r="H18" s="10">
        <f>VLOOKUP($C18,'[1]징수보고서(지난년도제외)'!$A$3:$O$74,7,FALSE)</f>
        <v>115639730</v>
      </c>
      <c r="I18" s="10">
        <f>VLOOKUP($C18,'[1]징수보고서(지난년도제외)'!$A$3:$O$74,8,FALSE)</f>
        <v>0</v>
      </c>
      <c r="J18" s="10">
        <f>VLOOKUP($C18,'[1]징수보고서(지난년도제외)'!$A$3:$O$74,9,FALSE)</f>
        <v>2100</v>
      </c>
      <c r="K18" s="10">
        <f>VLOOKUP($C18,'[1]징수보고서(지난년도제외)'!$A$3:$O$74,10,FALSE)</f>
        <v>0</v>
      </c>
      <c r="L18" s="10">
        <f>VLOOKUP($C18,'[1]징수보고서(지난년도제외)'!$A$3:$O$74,11,FALSE)</f>
        <v>0</v>
      </c>
      <c r="M18" s="11">
        <f t="shared" si="3"/>
        <v>243160</v>
      </c>
      <c r="N18" s="12">
        <f t="shared" si="4"/>
        <v>99.77</v>
      </c>
      <c r="O18" s="12">
        <v>99.82</v>
      </c>
    </row>
    <row r="19" spans="1:15" x14ac:dyDescent="0.3">
      <c r="A19" s="36"/>
      <c r="B19" s="30" t="s">
        <v>32</v>
      </c>
      <c r="C19" s="34" t="s">
        <v>33</v>
      </c>
      <c r="D19" s="34"/>
      <c r="E19" s="10">
        <f>VLOOKUP($C19,'[1]징수보고서(지난년도제외)'!$A$3:$O$74,4,FALSE)</f>
        <v>139333900</v>
      </c>
      <c r="F19" s="10">
        <f>VLOOKUP($C19,'[1]징수보고서(지난년도제외)'!$A$3:$O$74,5,FALSE)</f>
        <v>140468900</v>
      </c>
      <c r="G19" s="10">
        <f>VLOOKUP($C19,'[1]징수보고서(지난년도제외)'!$A$3:$O$74,6,FALSE)</f>
        <v>2015000</v>
      </c>
      <c r="H19" s="10">
        <f>VLOOKUP($C19,'[1]징수보고서(지난년도제외)'!$A$3:$O$74,7,FALSE)</f>
        <v>3150000</v>
      </c>
      <c r="I19" s="10">
        <f>VLOOKUP($C19,'[1]징수보고서(지난년도제외)'!$A$3:$O$74,8,FALSE)</f>
        <v>0</v>
      </c>
      <c r="J19" s="10">
        <f>VLOOKUP($C19,'[1]징수보고서(지난년도제외)'!$A$3:$O$74,9,FALSE)</f>
        <v>0</v>
      </c>
      <c r="K19" s="10">
        <f>VLOOKUP($C19,'[1]징수보고서(지난년도제외)'!$A$3:$O$74,10,FALSE)</f>
        <v>0</v>
      </c>
      <c r="L19" s="10">
        <f>VLOOKUP($C19,'[1]징수보고서(지난년도제외)'!$A$3:$O$74,11,FALSE)</f>
        <v>0</v>
      </c>
      <c r="M19" s="11">
        <f t="shared" si="3"/>
        <v>137318900</v>
      </c>
      <c r="N19" s="12">
        <f t="shared" si="4"/>
        <v>1.45</v>
      </c>
      <c r="O19" s="12">
        <v>100</v>
      </c>
    </row>
    <row r="20" spans="1:15" x14ac:dyDescent="0.3">
      <c r="A20" s="36"/>
      <c r="B20" s="33"/>
      <c r="C20" s="34" t="s">
        <v>34</v>
      </c>
      <c r="D20" s="34"/>
      <c r="E20" s="10">
        <f>VLOOKUP($C20,'[1]징수보고서(지난년도제외)'!$A$3:$O$74,4,FALSE)</f>
        <v>715000</v>
      </c>
      <c r="F20" s="10">
        <f>VLOOKUP($C20,'[1]징수보고서(지난년도제외)'!$A$3:$O$74,5,FALSE)</f>
        <v>1589500</v>
      </c>
      <c r="G20" s="10">
        <f>VLOOKUP($C20,'[1]징수보고서(지난년도제외)'!$A$3:$O$74,6,FALSE)</f>
        <v>720500</v>
      </c>
      <c r="H20" s="10">
        <f>VLOOKUP($C20,'[1]징수보고서(지난년도제외)'!$A$3:$O$74,7,FALSE)</f>
        <v>1567500</v>
      </c>
      <c r="I20" s="10">
        <f>VLOOKUP($C20,'[1]징수보고서(지난년도제외)'!$A$3:$O$74,8,FALSE)</f>
        <v>0</v>
      </c>
      <c r="J20" s="10">
        <f>VLOOKUP($C20,'[1]징수보고서(지난년도제외)'!$A$3:$O$74,9,FALSE)</f>
        <v>0</v>
      </c>
      <c r="K20" s="10">
        <f>VLOOKUP($C20,'[1]징수보고서(지난년도제외)'!$A$3:$O$74,10,FALSE)</f>
        <v>0</v>
      </c>
      <c r="L20" s="10">
        <f>VLOOKUP($C20,'[1]징수보고서(지난년도제외)'!$A$3:$O$74,11,FALSE)</f>
        <v>0</v>
      </c>
      <c r="M20" s="11">
        <f t="shared" si="3"/>
        <v>22000</v>
      </c>
      <c r="N20" s="12">
        <f t="shared" si="4"/>
        <v>100.77</v>
      </c>
      <c r="O20" s="12">
        <v>96.86</v>
      </c>
    </row>
    <row r="21" spans="1:15" x14ac:dyDescent="0.3">
      <c r="A21" s="36"/>
      <c r="B21" s="13" t="s">
        <v>70</v>
      </c>
      <c r="C21" s="28" t="s">
        <v>70</v>
      </c>
      <c r="D21" s="29"/>
      <c r="E21" s="10">
        <f>VLOOKUP($C21,'[1]징수보고서(지난년도제외)'!$A$3:$O$74,4,FALSE)</f>
        <v>196653000</v>
      </c>
      <c r="F21" s="10">
        <f>VLOOKUP($C21,'[1]징수보고서(지난년도제외)'!$A$3:$O$74,5,FALSE)</f>
        <v>196653000</v>
      </c>
      <c r="G21" s="10">
        <f>VLOOKUP($C21,'[1]징수보고서(지난년도제외)'!$A$3:$O$74,6,FALSE)</f>
        <v>196653000</v>
      </c>
      <c r="H21" s="10">
        <f>VLOOKUP($C21,'[1]징수보고서(지난년도제외)'!$A$3:$O$74,7,FALSE)</f>
        <v>196653000</v>
      </c>
      <c r="I21" s="10">
        <f>VLOOKUP($C21,'[1]징수보고서(지난년도제외)'!$A$3:$O$74,8,FALSE)</f>
        <v>0</v>
      </c>
      <c r="J21" s="10">
        <f>VLOOKUP($C21,'[1]징수보고서(지난년도제외)'!$A$3:$O$74,9,FALSE)</f>
        <v>0</v>
      </c>
      <c r="K21" s="10">
        <f>VLOOKUP($C21,'[1]징수보고서(지난년도제외)'!$A$3:$O$74,10,FALSE)</f>
        <v>0</v>
      </c>
      <c r="L21" s="10">
        <f>VLOOKUP($C21,'[1]징수보고서(지난년도제외)'!$A$3:$O$74,11,FALSE)</f>
        <v>0</v>
      </c>
      <c r="M21" s="11">
        <f t="shared" si="3"/>
        <v>0</v>
      </c>
      <c r="N21" s="12">
        <f t="shared" si="4"/>
        <v>100</v>
      </c>
      <c r="O21" s="12">
        <v>96.86</v>
      </c>
    </row>
    <row r="22" spans="1:15" x14ac:dyDescent="0.3">
      <c r="A22" s="36"/>
      <c r="B22" s="30" t="s">
        <v>35</v>
      </c>
      <c r="C22" s="34" t="s">
        <v>36</v>
      </c>
      <c r="D22" s="34"/>
      <c r="E22" s="10">
        <f>VLOOKUP($C22,'[1]징수보고서(지난년도제외)'!$A$3:$O$74,4,FALSE)</f>
        <v>342926920</v>
      </c>
      <c r="F22" s="10">
        <f>VLOOKUP($C22,'[1]징수보고서(지난년도제외)'!$A$3:$O$74,5,FALSE)</f>
        <v>592765950</v>
      </c>
      <c r="G22" s="10">
        <f>VLOOKUP($C22,'[1]징수보고서(지난년도제외)'!$A$3:$O$74,6,FALSE)</f>
        <v>342926920</v>
      </c>
      <c r="H22" s="10">
        <f>VLOOKUP($C22,'[1]징수보고서(지난년도제외)'!$A$3:$O$74,7,FALSE)</f>
        <v>592765950</v>
      </c>
      <c r="I22" s="10">
        <f>VLOOKUP($C22,'[1]징수보고서(지난년도제외)'!$A$3:$O$74,8,FALSE)</f>
        <v>0</v>
      </c>
      <c r="J22" s="10">
        <f>VLOOKUP($C22,'[1]징수보고서(지난년도제외)'!$A$3:$O$74,9,FALSE)</f>
        <v>0</v>
      </c>
      <c r="K22" s="10">
        <f>VLOOKUP($C22,'[1]징수보고서(지난년도제외)'!$A$3:$O$74,10,FALSE)</f>
        <v>0</v>
      </c>
      <c r="L22" s="10">
        <f>VLOOKUP($C22,'[1]징수보고서(지난년도제외)'!$A$3:$O$74,11,FALSE)</f>
        <v>0</v>
      </c>
      <c r="M22" s="11">
        <f t="shared" si="3"/>
        <v>0</v>
      </c>
      <c r="N22" s="12">
        <f t="shared" si="4"/>
        <v>100</v>
      </c>
      <c r="O22" s="12">
        <v>100</v>
      </c>
    </row>
    <row r="23" spans="1:15" x14ac:dyDescent="0.3">
      <c r="A23" s="36"/>
      <c r="B23" s="33"/>
      <c r="C23" s="22" t="s">
        <v>37</v>
      </c>
      <c r="D23" s="22"/>
      <c r="E23" s="10">
        <f>VLOOKUP($C23,'[1]징수보고서(지난년도제외)'!$A$3:$O$74,4,FALSE)</f>
        <v>129546883</v>
      </c>
      <c r="F23" s="10">
        <f>VLOOKUP($C23,'[1]징수보고서(지난년도제외)'!$A$3:$O$74,5,FALSE)</f>
        <v>331175811</v>
      </c>
      <c r="G23" s="10">
        <f>VLOOKUP($C23,'[1]징수보고서(지난년도제외)'!$A$3:$O$74,6,FALSE)</f>
        <v>88644233</v>
      </c>
      <c r="H23" s="10">
        <f>VLOOKUP($C23,'[1]징수보고서(지난년도제외)'!$A$3:$O$74,7,FALSE)</f>
        <v>237783067</v>
      </c>
      <c r="I23" s="10">
        <f>VLOOKUP($C23,'[1]징수보고서(지난년도제외)'!$A$3:$O$74,8,FALSE)</f>
        <v>0</v>
      </c>
      <c r="J23" s="10">
        <f>VLOOKUP($C23,'[1]징수보고서(지난년도제외)'!$A$3:$O$74,9,FALSE)</f>
        <v>2010</v>
      </c>
      <c r="K23" s="10">
        <f>VLOOKUP($C23,'[1]징수보고서(지난년도제외)'!$A$3:$O$74,10,FALSE)</f>
        <v>0</v>
      </c>
      <c r="L23" s="10">
        <f>VLOOKUP($C23,'[1]징수보고서(지난년도제외)'!$A$3:$O$74,11,FALSE)</f>
        <v>0</v>
      </c>
      <c r="M23" s="11">
        <f>F23-H23-L23</f>
        <v>93392744</v>
      </c>
      <c r="N23" s="12">
        <f t="shared" si="4"/>
        <v>68.430000000000007</v>
      </c>
      <c r="O23" s="12">
        <v>73.97</v>
      </c>
    </row>
    <row r="24" spans="1:15" x14ac:dyDescent="0.3">
      <c r="A24" s="19" t="s">
        <v>38</v>
      </c>
      <c r="B24" s="20"/>
      <c r="C24" s="20"/>
      <c r="D24" s="21"/>
      <c r="E24" s="8">
        <f t="shared" ref="E24:M24" si="5">SUM(E25:E32)</f>
        <v>3915260723</v>
      </c>
      <c r="F24" s="8">
        <f t="shared" si="5"/>
        <v>4625772473</v>
      </c>
      <c r="G24" s="8">
        <f t="shared" si="5"/>
        <v>3715147940</v>
      </c>
      <c r="H24" s="8">
        <f t="shared" si="5"/>
        <v>4326286980</v>
      </c>
      <c r="I24" s="8">
        <f t="shared" si="5"/>
        <v>139970</v>
      </c>
      <c r="J24" s="8">
        <f t="shared" si="5"/>
        <v>139970</v>
      </c>
      <c r="K24" s="8">
        <f t="shared" si="5"/>
        <v>0</v>
      </c>
      <c r="L24" s="8">
        <f t="shared" si="5"/>
        <v>0</v>
      </c>
      <c r="M24" s="8">
        <f t="shared" si="5"/>
        <v>299485493</v>
      </c>
      <c r="N24" s="9">
        <f t="shared" si="4"/>
        <v>94.89</v>
      </c>
      <c r="O24" s="9">
        <f t="shared" si="2"/>
        <v>93.53</v>
      </c>
    </row>
    <row r="25" spans="1:15" x14ac:dyDescent="0.3">
      <c r="A25" s="23"/>
      <c r="B25" s="13" t="s">
        <v>39</v>
      </c>
      <c r="C25" s="28" t="s">
        <v>40</v>
      </c>
      <c r="D25" s="29"/>
      <c r="E25" s="10">
        <f>VLOOKUP($C25,'[1]징수보고서(지난년도제외)'!$A$3:$O$74,4,FALSE)</f>
        <v>0</v>
      </c>
      <c r="F25" s="10">
        <f>VLOOKUP($C25,'[1]징수보고서(지난년도제외)'!$A$3:$O$74,5,FALSE)</f>
        <v>42942640</v>
      </c>
      <c r="G25" s="10">
        <f>VLOOKUP($C25,'[1]징수보고서(지난년도제외)'!$A$3:$O$74,6,FALSE)</f>
        <v>0</v>
      </c>
      <c r="H25" s="10">
        <f>VLOOKUP($C25,'[1]징수보고서(지난년도제외)'!$A$3:$O$74,7,FALSE)</f>
        <v>42942640</v>
      </c>
      <c r="I25" s="10">
        <f>VLOOKUP($C25,'[1]징수보고서(지난년도제외)'!$A$3:$O$74,8,FALSE)</f>
        <v>0</v>
      </c>
      <c r="J25" s="10">
        <f>VLOOKUP($C25,'[1]징수보고서(지난년도제외)'!$A$3:$O$74,9,FALSE)</f>
        <v>0</v>
      </c>
      <c r="K25" s="10">
        <f>VLOOKUP($C25,'[1]징수보고서(지난년도제외)'!$A$3:$O$74,10,FALSE)</f>
        <v>0</v>
      </c>
      <c r="L25" s="10">
        <f>VLOOKUP($C25,'[1]징수보고서(지난년도제외)'!$A$3:$O$74,11,FALSE)</f>
        <v>0</v>
      </c>
      <c r="M25" s="10">
        <f t="shared" ref="M25:M32" si="6">F25-H25-L25</f>
        <v>0</v>
      </c>
      <c r="N25" s="12">
        <v>0</v>
      </c>
      <c r="O25" s="12">
        <f t="shared" si="2"/>
        <v>100</v>
      </c>
    </row>
    <row r="26" spans="1:15" x14ac:dyDescent="0.3">
      <c r="A26" s="23"/>
      <c r="B26" s="30" t="s">
        <v>41</v>
      </c>
      <c r="C26" s="22" t="s">
        <v>42</v>
      </c>
      <c r="D26" s="22"/>
      <c r="E26" s="10">
        <f>VLOOKUP($C26,'[1]징수보고서(지난년도제외)'!$A$3:$O$74,4,FALSE)</f>
        <v>0</v>
      </c>
      <c r="F26" s="10">
        <f>VLOOKUP($C26,'[1]징수보고서(지난년도제외)'!$A$3:$O$74,5,FALSE)</f>
        <v>465130</v>
      </c>
      <c r="G26" s="10">
        <f>VLOOKUP($C26,'[1]징수보고서(지난년도제외)'!$A$3:$O$74,6,FALSE)</f>
        <v>465130</v>
      </c>
      <c r="H26" s="10">
        <f>VLOOKUP($C26,'[1]징수보고서(지난년도제외)'!$A$3:$O$74,7,FALSE)</f>
        <v>465130</v>
      </c>
      <c r="I26" s="10">
        <f>VLOOKUP($C26,'[1]징수보고서(지난년도제외)'!$A$3:$O$74,8,FALSE)</f>
        <v>0</v>
      </c>
      <c r="J26" s="10">
        <f>VLOOKUP($C26,'[1]징수보고서(지난년도제외)'!$A$3:$O$74,9,FALSE)</f>
        <v>0</v>
      </c>
      <c r="K26" s="10">
        <f>VLOOKUP($C26,'[1]징수보고서(지난년도제외)'!$A$3:$O$74,10,FALSE)</f>
        <v>0</v>
      </c>
      <c r="L26" s="10">
        <f>VLOOKUP($C26,'[1]징수보고서(지난년도제외)'!$A$3:$O$74,11,FALSE)</f>
        <v>0</v>
      </c>
      <c r="M26" s="10">
        <f t="shared" si="6"/>
        <v>0</v>
      </c>
      <c r="N26" s="12">
        <v>0</v>
      </c>
      <c r="O26" s="12">
        <f t="shared" si="2"/>
        <v>100</v>
      </c>
    </row>
    <row r="27" spans="1:15" x14ac:dyDescent="0.3">
      <c r="A27" s="23"/>
      <c r="B27" s="31"/>
      <c r="C27" s="22" t="s">
        <v>43</v>
      </c>
      <c r="D27" s="22"/>
      <c r="E27" s="10">
        <f>VLOOKUP($C27,'[1]징수보고서(지난년도제외)'!$A$3:$O$74,4,FALSE)</f>
        <v>871956571</v>
      </c>
      <c r="F27" s="10">
        <f>VLOOKUP($C27,'[1]징수보고서(지난년도제외)'!$A$3:$O$74,5,FALSE)</f>
        <v>1308019491</v>
      </c>
      <c r="G27" s="10">
        <f>VLOOKUP($C27,'[1]징수보고서(지난년도제외)'!$A$3:$O$74,6,FALSE)</f>
        <v>694696700</v>
      </c>
      <c r="H27" s="10">
        <f>VLOOKUP($C27,'[1]징수보고서(지난년도제외)'!$A$3:$O$74,7,FALSE)</f>
        <v>1112532030</v>
      </c>
      <c r="I27" s="10">
        <f>VLOOKUP($C27,'[1]징수보고서(지난년도제외)'!$A$3:$O$74,8,FALSE)</f>
        <v>139970</v>
      </c>
      <c r="J27" s="10">
        <f>VLOOKUP($C27,'[1]징수보고서(지난년도제외)'!$A$3:$O$74,9,FALSE)</f>
        <v>139970</v>
      </c>
      <c r="K27" s="10">
        <f>VLOOKUP($C27,'[1]징수보고서(지난년도제외)'!$A$3:$O$74,10,FALSE)</f>
        <v>0</v>
      </c>
      <c r="L27" s="10">
        <f>VLOOKUP($C27,'[1]징수보고서(지난년도제외)'!$A$3:$O$74,11,FALSE)</f>
        <v>0</v>
      </c>
      <c r="M27" s="10">
        <f t="shared" si="6"/>
        <v>195487461</v>
      </c>
      <c r="N27" s="12">
        <f t="shared" si="4"/>
        <v>79.67</v>
      </c>
      <c r="O27" s="12">
        <f t="shared" si="2"/>
        <v>85.05</v>
      </c>
    </row>
    <row r="28" spans="1:15" x14ac:dyDescent="0.3">
      <c r="A28" s="23"/>
      <c r="B28" s="32"/>
      <c r="C28" s="22" t="s">
        <v>44</v>
      </c>
      <c r="D28" s="22"/>
      <c r="E28" s="10">
        <f>VLOOKUP($C28,'[1]징수보고서(지난년도제외)'!$A$3:$O$74,4,FALSE)</f>
        <v>10768990</v>
      </c>
      <c r="F28" s="10">
        <f>VLOOKUP($C28,'[1]징수보고서(지난년도제외)'!$A$3:$O$74,5,FALSE)</f>
        <v>32592260</v>
      </c>
      <c r="G28" s="10">
        <f>VLOOKUP($C28,'[1]징수보고서(지난년도제외)'!$A$3:$O$74,6,FALSE)</f>
        <v>27428040</v>
      </c>
      <c r="H28" s="10">
        <f>VLOOKUP($C28,'[1]징수보고서(지난년도제외)'!$A$3:$O$74,7,FALSE)</f>
        <v>32592260</v>
      </c>
      <c r="I28" s="10">
        <f>VLOOKUP($C28,'[1]징수보고서(지난년도제외)'!$A$3:$O$74,8,FALSE)</f>
        <v>0</v>
      </c>
      <c r="J28" s="10">
        <f>VLOOKUP($C28,'[1]징수보고서(지난년도제외)'!$A$3:$O$74,9,FALSE)</f>
        <v>0</v>
      </c>
      <c r="K28" s="10">
        <f>VLOOKUP($C28,'[1]징수보고서(지난년도제외)'!$A$3:$O$74,10,FALSE)</f>
        <v>0</v>
      </c>
      <c r="L28" s="10">
        <f>VLOOKUP($C28,'[1]징수보고서(지난년도제외)'!$A$3:$O$74,11,FALSE)</f>
        <v>0</v>
      </c>
      <c r="M28" s="10">
        <f t="shared" si="6"/>
        <v>0</v>
      </c>
      <c r="N28" s="12">
        <f t="shared" si="4"/>
        <v>254.69</v>
      </c>
      <c r="O28" s="12">
        <f t="shared" si="2"/>
        <v>100</v>
      </c>
    </row>
    <row r="29" spans="1:15" x14ac:dyDescent="0.3">
      <c r="A29" s="23"/>
      <c r="B29" s="23" t="s">
        <v>45</v>
      </c>
      <c r="C29" s="22" t="s">
        <v>46</v>
      </c>
      <c r="D29" s="22"/>
      <c r="E29" s="10">
        <f>VLOOKUP($C29,'[1]징수보고서(지난년도제외)'!$A$3:$O$74,4,FALSE)</f>
        <v>0</v>
      </c>
      <c r="F29" s="10">
        <f>VLOOKUP($C29,'[1]징수보고서(지난년도제외)'!$A$3:$O$74,5,FALSE)</f>
        <v>16284830</v>
      </c>
      <c r="G29" s="10">
        <f>VLOOKUP($C29,'[1]징수보고서(지난년도제외)'!$A$3:$O$74,6,FALSE)</f>
        <v>0</v>
      </c>
      <c r="H29" s="10">
        <f>VLOOKUP($C29,'[1]징수보고서(지난년도제외)'!$A$3:$O$74,7,FALSE)</f>
        <v>0</v>
      </c>
      <c r="I29" s="10">
        <f>VLOOKUP($C29,'[1]징수보고서(지난년도제외)'!$A$3:$O$74,8,FALSE)</f>
        <v>0</v>
      </c>
      <c r="J29" s="10">
        <f>VLOOKUP($C29,'[1]징수보고서(지난년도제외)'!$A$3:$O$74,9,FALSE)</f>
        <v>0</v>
      </c>
      <c r="K29" s="10">
        <f>VLOOKUP($C29,'[1]징수보고서(지난년도제외)'!$A$3:$O$74,10,FALSE)</f>
        <v>0</v>
      </c>
      <c r="L29" s="10">
        <f>VLOOKUP($C29,'[1]징수보고서(지난년도제외)'!$A$3:$O$74,11,FALSE)</f>
        <v>0</v>
      </c>
      <c r="M29" s="10">
        <f t="shared" si="6"/>
        <v>16284830</v>
      </c>
      <c r="N29" s="12">
        <v>0</v>
      </c>
      <c r="O29" s="12">
        <f t="shared" si="2"/>
        <v>0</v>
      </c>
    </row>
    <row r="30" spans="1:15" x14ac:dyDescent="0.3">
      <c r="A30" s="23"/>
      <c r="B30" s="23"/>
      <c r="C30" s="43" t="s">
        <v>71</v>
      </c>
      <c r="D30" s="44"/>
      <c r="E30" s="10">
        <f>VLOOKUP($C30,'[1]징수보고서(지난년도제외)'!$A$3:$O$74,4,FALSE)</f>
        <v>2712529500</v>
      </c>
      <c r="F30" s="10">
        <f>VLOOKUP($C30,'[1]징수보고서(지난년도제외)'!$A$3:$O$74,5,FALSE)</f>
        <v>2712529500</v>
      </c>
      <c r="G30" s="10">
        <f>VLOOKUP($C30,'[1]징수보고서(지난년도제외)'!$A$3:$O$74,6,FALSE)</f>
        <v>2712529500</v>
      </c>
      <c r="H30" s="10">
        <f>VLOOKUP($C30,'[1]징수보고서(지난년도제외)'!$A$3:$O$74,7,FALSE)</f>
        <v>2712529500</v>
      </c>
      <c r="I30" s="10">
        <f>VLOOKUP($C30,'[1]징수보고서(지난년도제외)'!$A$3:$O$74,8,FALSE)</f>
        <v>0</v>
      </c>
      <c r="J30" s="10">
        <f>VLOOKUP($C30,'[1]징수보고서(지난년도제외)'!$A$3:$O$74,9,FALSE)</f>
        <v>0</v>
      </c>
      <c r="K30" s="10">
        <f>VLOOKUP($C30,'[1]징수보고서(지난년도제외)'!$A$3:$O$74,10,FALSE)</f>
        <v>0</v>
      </c>
      <c r="L30" s="10">
        <f>VLOOKUP($C30,'[1]징수보고서(지난년도제외)'!$A$3:$O$74,11,FALSE)</f>
        <v>0</v>
      </c>
      <c r="M30" s="10">
        <f t="shared" si="6"/>
        <v>0</v>
      </c>
      <c r="N30" s="12">
        <f t="shared" si="4"/>
        <v>100</v>
      </c>
      <c r="O30" s="12">
        <f t="shared" si="2"/>
        <v>100</v>
      </c>
    </row>
    <row r="31" spans="1:15" x14ac:dyDescent="0.3">
      <c r="A31" s="23"/>
      <c r="B31" s="23"/>
      <c r="C31" s="22" t="s">
        <v>47</v>
      </c>
      <c r="D31" s="22"/>
      <c r="E31" s="10">
        <f>VLOOKUP($C31,'[1]징수보고서(지난년도제외)'!$A$3:$O$74,4,FALSE)</f>
        <v>0</v>
      </c>
      <c r="F31" s="10">
        <f>VLOOKUP($C31,'[1]징수보고서(지난년도제외)'!$A$3:$O$74,5,FALSE)</f>
        <v>5743060</v>
      </c>
      <c r="G31" s="10">
        <f>VLOOKUP($C31,'[1]징수보고서(지난년도제외)'!$A$3:$O$74,6,FALSE)</f>
        <v>0</v>
      </c>
      <c r="H31" s="10">
        <f>VLOOKUP($C31,'[1]징수보고서(지난년도제외)'!$A$3:$O$74,7,FALSE)</f>
        <v>4439030</v>
      </c>
      <c r="I31" s="10">
        <f>VLOOKUP($C31,'[1]징수보고서(지난년도제외)'!$A$3:$O$74,8,FALSE)</f>
        <v>0</v>
      </c>
      <c r="J31" s="10">
        <f>VLOOKUP($C31,'[1]징수보고서(지난년도제외)'!$A$3:$O$74,9,FALSE)</f>
        <v>0</v>
      </c>
      <c r="K31" s="10">
        <f>VLOOKUP($C31,'[1]징수보고서(지난년도제외)'!$A$3:$O$74,10,FALSE)</f>
        <v>0</v>
      </c>
      <c r="L31" s="10">
        <f>VLOOKUP($C31,'[1]징수보고서(지난년도제외)'!$A$3:$O$74,11,FALSE)</f>
        <v>0</v>
      </c>
      <c r="M31" s="10">
        <f t="shared" si="6"/>
        <v>1304030</v>
      </c>
      <c r="N31" s="12">
        <v>0</v>
      </c>
      <c r="O31" s="12">
        <f t="shared" si="2"/>
        <v>77.290000000000006</v>
      </c>
    </row>
    <row r="32" spans="1:15" x14ac:dyDescent="0.3">
      <c r="A32" s="23"/>
      <c r="B32" s="33"/>
      <c r="C32" s="22" t="s">
        <v>48</v>
      </c>
      <c r="D32" s="22"/>
      <c r="E32" s="10">
        <f>VLOOKUP($C32,'[1]징수보고서(지난년도제외)'!$A$3:$O$74,4,FALSE)</f>
        <v>320005662</v>
      </c>
      <c r="F32" s="10">
        <f>VLOOKUP($C32,'[1]징수보고서(지난년도제외)'!$A$3:$O$74,5,FALSE)</f>
        <v>507195562</v>
      </c>
      <c r="G32" s="10">
        <f>VLOOKUP($C32,'[1]징수보고서(지난년도제외)'!$A$3:$O$74,6,FALSE)</f>
        <v>280028570</v>
      </c>
      <c r="H32" s="10">
        <f>VLOOKUP($C32,'[1]징수보고서(지난년도제외)'!$A$3:$O$74,7,FALSE)</f>
        <v>420786390</v>
      </c>
      <c r="I32" s="10">
        <f>VLOOKUP($C32,'[1]징수보고서(지난년도제외)'!$A$3:$O$74,8,FALSE)</f>
        <v>0</v>
      </c>
      <c r="J32" s="10">
        <f>VLOOKUP($C32,'[1]징수보고서(지난년도제외)'!$A$3:$O$74,9,FALSE)</f>
        <v>0</v>
      </c>
      <c r="K32" s="10">
        <f>VLOOKUP($C32,'[1]징수보고서(지난년도제외)'!$A$3:$O$74,10,FALSE)</f>
        <v>0</v>
      </c>
      <c r="L32" s="10">
        <f>VLOOKUP($C32,'[1]징수보고서(지난년도제외)'!$A$3:$O$74,11,FALSE)</f>
        <v>0</v>
      </c>
      <c r="M32" s="10">
        <f t="shared" si="6"/>
        <v>86409172</v>
      </c>
      <c r="N32" s="12">
        <f t="shared" si="4"/>
        <v>87.51</v>
      </c>
      <c r="O32" s="12">
        <f t="shared" si="2"/>
        <v>82.96</v>
      </c>
    </row>
    <row r="33" spans="1:15" x14ac:dyDescent="0.3">
      <c r="A33" s="19" t="s">
        <v>49</v>
      </c>
      <c r="B33" s="20"/>
      <c r="C33" s="20"/>
      <c r="D33" s="21"/>
      <c r="E33" s="8">
        <f>SUM(E34:E41)</f>
        <v>507140730</v>
      </c>
      <c r="F33" s="8">
        <f t="shared" ref="F33:M33" si="7">SUM(F34:F41)</f>
        <v>746434110</v>
      </c>
      <c r="G33" s="8">
        <f t="shared" si="7"/>
        <v>142065250</v>
      </c>
      <c r="H33" s="8">
        <f t="shared" si="7"/>
        <v>239552110</v>
      </c>
      <c r="I33" s="8">
        <f t="shared" si="7"/>
        <v>0</v>
      </c>
      <c r="J33" s="8">
        <f t="shared" si="7"/>
        <v>104000</v>
      </c>
      <c r="K33" s="8">
        <f t="shared" si="7"/>
        <v>0</v>
      </c>
      <c r="L33" s="8">
        <f t="shared" si="7"/>
        <v>0</v>
      </c>
      <c r="M33" s="8">
        <f t="shared" si="7"/>
        <v>506882000</v>
      </c>
      <c r="N33" s="9">
        <f t="shared" si="4"/>
        <v>28.01</v>
      </c>
      <c r="O33" s="9">
        <f t="shared" si="2"/>
        <v>32.090000000000003</v>
      </c>
    </row>
    <row r="34" spans="1:15" x14ac:dyDescent="0.3">
      <c r="A34" s="23"/>
      <c r="B34" s="14" t="s">
        <v>50</v>
      </c>
      <c r="C34" s="25" t="s">
        <v>50</v>
      </c>
      <c r="D34" s="25"/>
      <c r="E34" s="10">
        <f>VLOOKUP($C34,'[1]징수보고서(지난년도제외)'!$A$3:$O$74,4,FALSE)</f>
        <v>2981520</v>
      </c>
      <c r="F34" s="10">
        <f>VLOOKUP($C34,'[1]징수보고서(지난년도제외)'!$A$3:$O$74,5,FALSE)</f>
        <v>7081520</v>
      </c>
      <c r="G34" s="10">
        <f>VLOOKUP($C34,'[1]징수보고서(지난년도제외)'!$A$3:$O$74,6,FALSE)</f>
        <v>3281520</v>
      </c>
      <c r="H34" s="10">
        <f>VLOOKUP($C34,'[1]징수보고서(지난년도제외)'!$A$3:$O$74,7,FALSE)</f>
        <v>6581520</v>
      </c>
      <c r="I34" s="10">
        <f>VLOOKUP($C34,'[1]징수보고서(지난년도제외)'!$A$3:$O$74,8,FALSE)</f>
        <v>0</v>
      </c>
      <c r="J34" s="10">
        <f>VLOOKUP($C34,'[1]징수보고서(지난년도제외)'!$A$3:$O$74,9,FALSE)</f>
        <v>0</v>
      </c>
      <c r="K34" s="10">
        <f>VLOOKUP($C34,'[1]징수보고서(지난년도제외)'!$A$3:$O$74,10,FALSE)</f>
        <v>0</v>
      </c>
      <c r="L34" s="10">
        <f>VLOOKUP($C34,'[1]징수보고서(지난년도제외)'!$A$3:$O$74,11,FALSE)</f>
        <v>0</v>
      </c>
      <c r="M34" s="11">
        <f t="shared" ref="M34:M41" si="8">F34-H34-L34</f>
        <v>500000</v>
      </c>
      <c r="N34" s="12">
        <f t="shared" si="4"/>
        <v>110.06</v>
      </c>
      <c r="O34" s="12">
        <f t="shared" si="2"/>
        <v>92.94</v>
      </c>
    </row>
    <row r="35" spans="1:15" x14ac:dyDescent="0.3">
      <c r="A35" s="23"/>
      <c r="B35" s="14" t="s">
        <v>51</v>
      </c>
      <c r="C35" s="18" t="s">
        <v>51</v>
      </c>
      <c r="D35" s="18"/>
      <c r="E35" s="10">
        <f>VLOOKUP($C35,'[1]징수보고서(지난년도제외)'!$A$3:$O$74,4,FALSE)</f>
        <v>81738150</v>
      </c>
      <c r="F35" s="10">
        <f>VLOOKUP($C35,'[1]징수보고서(지난년도제외)'!$A$3:$O$74,5,FALSE)</f>
        <v>126093980</v>
      </c>
      <c r="G35" s="10">
        <f>VLOOKUP($C35,'[1]징수보고서(지난년도제외)'!$A$3:$O$74,6,FALSE)</f>
        <v>43641740</v>
      </c>
      <c r="H35" s="10">
        <f>VLOOKUP($C35,'[1]징수보고서(지난년도제외)'!$A$3:$O$74,7,FALSE)</f>
        <v>44799110</v>
      </c>
      <c r="I35" s="10">
        <f>VLOOKUP($C35,'[1]징수보고서(지난년도제외)'!$A$3:$O$74,8,FALSE)</f>
        <v>0</v>
      </c>
      <c r="J35" s="10">
        <f>VLOOKUP($C35,'[1]징수보고서(지난년도제외)'!$A$3:$O$74,9,FALSE)</f>
        <v>0</v>
      </c>
      <c r="K35" s="10">
        <f>VLOOKUP($C35,'[1]징수보고서(지난년도제외)'!$A$3:$O$74,10,FALSE)</f>
        <v>0</v>
      </c>
      <c r="L35" s="10">
        <f>VLOOKUP($C35,'[1]징수보고서(지난년도제외)'!$A$3:$O$74,11,FALSE)</f>
        <v>0</v>
      </c>
      <c r="M35" s="11">
        <f t="shared" si="8"/>
        <v>81294870</v>
      </c>
      <c r="N35" s="12">
        <f t="shared" si="4"/>
        <v>53.39</v>
      </c>
      <c r="O35" s="12">
        <f t="shared" si="2"/>
        <v>35.53</v>
      </c>
    </row>
    <row r="36" spans="1:15" x14ac:dyDescent="0.3">
      <c r="A36" s="23"/>
      <c r="B36" s="14" t="s">
        <v>52</v>
      </c>
      <c r="C36" s="25" t="s">
        <v>52</v>
      </c>
      <c r="D36" s="25"/>
      <c r="E36" s="10">
        <f>VLOOKUP($C36,'[1]징수보고서(지난년도제외)'!$A$3:$O$74,4,FALSE)</f>
        <v>62350</v>
      </c>
      <c r="F36" s="10">
        <f>VLOOKUP($C36,'[1]징수보고서(지난년도제외)'!$A$3:$O$74,5,FALSE)</f>
        <v>13071270</v>
      </c>
      <c r="G36" s="10">
        <f>VLOOKUP($C36,'[1]징수보고서(지난년도제외)'!$A$3:$O$74,6,FALSE)</f>
        <v>409910</v>
      </c>
      <c r="H36" s="10">
        <f>VLOOKUP($C36,'[1]징수보고서(지난년도제외)'!$A$3:$O$74,7,FALSE)</f>
        <v>1404450</v>
      </c>
      <c r="I36" s="10">
        <f>VLOOKUP($C36,'[1]징수보고서(지난년도제외)'!$A$3:$O$74,8,FALSE)</f>
        <v>0</v>
      </c>
      <c r="J36" s="10">
        <f>VLOOKUP($C36,'[1]징수보고서(지난년도제외)'!$A$3:$O$74,9,FALSE)</f>
        <v>0</v>
      </c>
      <c r="K36" s="10">
        <f>VLOOKUP($C36,'[1]징수보고서(지난년도제외)'!$A$3:$O$74,10,FALSE)</f>
        <v>0</v>
      </c>
      <c r="L36" s="10">
        <f>VLOOKUP($C36,'[1]징수보고서(지난년도제외)'!$A$3:$O$74,11,FALSE)</f>
        <v>0</v>
      </c>
      <c r="M36" s="11">
        <f t="shared" si="8"/>
        <v>11666820</v>
      </c>
      <c r="N36" s="12">
        <f t="shared" si="4"/>
        <v>657.43</v>
      </c>
      <c r="O36" s="12">
        <f t="shared" si="2"/>
        <v>10.74</v>
      </c>
    </row>
    <row r="37" spans="1:15" x14ac:dyDescent="0.3">
      <c r="A37" s="23"/>
      <c r="B37" s="26" t="s">
        <v>53</v>
      </c>
      <c r="C37" s="27" t="s">
        <v>54</v>
      </c>
      <c r="D37" s="27"/>
      <c r="E37" s="10">
        <f>VLOOKUP($C37,'[1]징수보고서(지난년도제외)'!$A$3:$O$74,4,FALSE)</f>
        <v>86657030</v>
      </c>
      <c r="F37" s="10">
        <f>VLOOKUP($C37,'[1]징수보고서(지난년도제외)'!$A$3:$O$74,5,FALSE)</f>
        <v>170191790</v>
      </c>
      <c r="G37" s="10">
        <f>VLOOKUP($C37,'[1]징수보고서(지난년도제외)'!$A$3:$O$74,6,FALSE)</f>
        <v>24308280</v>
      </c>
      <c r="H37" s="10">
        <f>VLOOKUP($C37,'[1]징수보고서(지난년도제외)'!$A$3:$O$74,7,FALSE)</f>
        <v>45624040</v>
      </c>
      <c r="I37" s="10">
        <f>VLOOKUP($C37,'[1]징수보고서(지난년도제외)'!$A$3:$O$74,8,FALSE)</f>
        <v>0</v>
      </c>
      <c r="J37" s="10">
        <f>VLOOKUP($C37,'[1]징수보고서(지난년도제외)'!$A$3:$O$74,9,FALSE)</f>
        <v>0</v>
      </c>
      <c r="K37" s="10">
        <f>VLOOKUP($C37,'[1]징수보고서(지난년도제외)'!$A$3:$O$74,10,FALSE)</f>
        <v>0</v>
      </c>
      <c r="L37" s="10">
        <f>VLOOKUP($C37,'[1]징수보고서(지난년도제외)'!$A$3:$O$74,11,FALSE)</f>
        <v>0</v>
      </c>
      <c r="M37" s="11">
        <f t="shared" si="8"/>
        <v>124567750</v>
      </c>
      <c r="N37" s="12">
        <f t="shared" si="4"/>
        <v>28.05</v>
      </c>
      <c r="O37" s="12">
        <f t="shared" si="2"/>
        <v>26.81</v>
      </c>
    </row>
    <row r="38" spans="1:15" x14ac:dyDescent="0.3">
      <c r="A38" s="23"/>
      <c r="B38" s="26"/>
      <c r="C38" s="25" t="s">
        <v>55</v>
      </c>
      <c r="D38" s="25"/>
      <c r="E38" s="10">
        <f>VLOOKUP($C38,'[1]징수보고서(지난년도제외)'!$A$3:$O$74,4,FALSE)</f>
        <v>72025100</v>
      </c>
      <c r="F38" s="10">
        <f>VLOOKUP($C38,'[1]징수보고서(지난년도제외)'!$A$3:$O$74,5,FALSE)</f>
        <v>118847500</v>
      </c>
      <c r="G38" s="10">
        <f>VLOOKUP($C38,'[1]징수보고서(지난년도제외)'!$A$3:$O$74,6,FALSE)</f>
        <v>34853500</v>
      </c>
      <c r="H38" s="10">
        <f>VLOOKUP($C38,'[1]징수보고서(지난년도제외)'!$A$3:$O$74,7,FALSE)</f>
        <v>74523500</v>
      </c>
      <c r="I38" s="10">
        <f>VLOOKUP($C38,'[1]징수보고서(지난년도제외)'!$A$3:$O$74,8,FALSE)</f>
        <v>0</v>
      </c>
      <c r="J38" s="10">
        <f>VLOOKUP($C38,'[1]징수보고서(지난년도제외)'!$A$3:$O$74,9,FALSE)</f>
        <v>104000</v>
      </c>
      <c r="K38" s="10">
        <f>VLOOKUP($C38,'[1]징수보고서(지난년도제외)'!$A$3:$O$74,10,FALSE)</f>
        <v>0</v>
      </c>
      <c r="L38" s="10">
        <f>VLOOKUP($C38,'[1]징수보고서(지난년도제외)'!$A$3:$O$74,11,FALSE)</f>
        <v>0</v>
      </c>
      <c r="M38" s="11">
        <f t="shared" si="8"/>
        <v>44324000</v>
      </c>
      <c r="N38" s="12">
        <f t="shared" si="4"/>
        <v>48.39</v>
      </c>
      <c r="O38" s="12">
        <f t="shared" si="2"/>
        <v>62.71</v>
      </c>
    </row>
    <row r="39" spans="1:15" x14ac:dyDescent="0.3">
      <c r="A39" s="23"/>
      <c r="B39" s="14" t="s">
        <v>56</v>
      </c>
      <c r="C39" s="25" t="s">
        <v>57</v>
      </c>
      <c r="D39" s="25"/>
      <c r="E39" s="10">
        <f>VLOOKUP($C39,'[1]징수보고서(지난년도제외)'!$A$3:$O$74,4,FALSE)</f>
        <v>3008040</v>
      </c>
      <c r="F39" s="10">
        <f>VLOOKUP($C39,'[1]징수보고서(지난년도제외)'!$A$3:$O$74,5,FALSE)</f>
        <v>4664980</v>
      </c>
      <c r="G39" s="10">
        <f>VLOOKUP($C39,'[1]징수보고서(지난년도제외)'!$A$3:$O$74,6,FALSE)</f>
        <v>1458880</v>
      </c>
      <c r="H39" s="10">
        <f>VLOOKUP($C39,'[1]징수보고서(지난년도제외)'!$A$3:$O$74,7,FALSE)</f>
        <v>2000880</v>
      </c>
      <c r="I39" s="10">
        <f>VLOOKUP($C39,'[1]징수보고서(지난년도제외)'!$A$3:$O$74,8,FALSE)</f>
        <v>0</v>
      </c>
      <c r="J39" s="10">
        <f>VLOOKUP($C39,'[1]징수보고서(지난년도제외)'!$A$3:$O$74,9,FALSE)</f>
        <v>0</v>
      </c>
      <c r="K39" s="10">
        <f>VLOOKUP($C39,'[1]징수보고서(지난년도제외)'!$A$3:$O$74,10,FALSE)</f>
        <v>0</v>
      </c>
      <c r="L39" s="10">
        <f>VLOOKUP($C39,'[1]징수보고서(지난년도제외)'!$A$3:$O$74,11,FALSE)</f>
        <v>0</v>
      </c>
      <c r="M39" s="11">
        <f t="shared" si="8"/>
        <v>2664100</v>
      </c>
      <c r="N39" s="12">
        <f t="shared" si="4"/>
        <v>48.5</v>
      </c>
      <c r="O39" s="12">
        <f t="shared" si="2"/>
        <v>42.89</v>
      </c>
    </row>
    <row r="40" spans="1:15" x14ac:dyDescent="0.3">
      <c r="A40" s="23"/>
      <c r="B40" s="14" t="s">
        <v>58</v>
      </c>
      <c r="C40" s="18" t="s">
        <v>58</v>
      </c>
      <c r="D40" s="18"/>
      <c r="E40" s="10">
        <f>VLOOKUP($C40,'[1]징수보고서(지난년도제외)'!$A$3:$O$74,4,FALSE)</f>
        <v>255768540</v>
      </c>
      <c r="F40" s="10">
        <f>VLOOKUP($C40,'[1]징수보고서(지난년도제외)'!$A$3:$O$74,5,FALSE)</f>
        <v>294263070</v>
      </c>
      <c r="G40" s="10">
        <f>VLOOKUP($C40,'[1]징수보고서(지난년도제외)'!$A$3:$O$74,6,FALSE)</f>
        <v>28311420</v>
      </c>
      <c r="H40" s="10">
        <f>VLOOKUP($C40,'[1]징수보고서(지난년도제외)'!$A$3:$O$74,7,FALSE)</f>
        <v>56198610</v>
      </c>
      <c r="I40" s="10">
        <f>VLOOKUP($C40,'[1]징수보고서(지난년도제외)'!$A$3:$O$74,8,FALSE)</f>
        <v>0</v>
      </c>
      <c r="J40" s="10">
        <f>VLOOKUP($C40,'[1]징수보고서(지난년도제외)'!$A$3:$O$74,9,FALSE)</f>
        <v>0</v>
      </c>
      <c r="K40" s="10">
        <f>VLOOKUP($C40,'[1]징수보고서(지난년도제외)'!$A$3:$O$74,10,FALSE)</f>
        <v>0</v>
      </c>
      <c r="L40" s="10">
        <f>VLOOKUP($C40,'[1]징수보고서(지난년도제외)'!$A$3:$O$74,11,FALSE)</f>
        <v>0</v>
      </c>
      <c r="M40" s="11">
        <f t="shared" si="8"/>
        <v>238064460</v>
      </c>
      <c r="N40" s="12">
        <f t="shared" si="4"/>
        <v>11.07</v>
      </c>
      <c r="O40" s="12">
        <f t="shared" si="2"/>
        <v>19.100000000000001</v>
      </c>
    </row>
    <row r="41" spans="1:15" x14ac:dyDescent="0.3">
      <c r="A41" s="24"/>
      <c r="B41" s="14" t="s">
        <v>59</v>
      </c>
      <c r="C41" s="18" t="s">
        <v>59</v>
      </c>
      <c r="D41" s="18"/>
      <c r="E41" s="10">
        <f>VLOOKUP($C41,'[1]징수보고서(지난년도제외)'!$A$3:$O$74,4,FALSE)</f>
        <v>4900000</v>
      </c>
      <c r="F41" s="10">
        <f>VLOOKUP($C41,'[1]징수보고서(지난년도제외)'!$A$3:$O$74,5,FALSE)</f>
        <v>12220000</v>
      </c>
      <c r="G41" s="10">
        <f>VLOOKUP($C41,'[1]징수보고서(지난년도제외)'!$A$3:$O$74,6,FALSE)</f>
        <v>5800000</v>
      </c>
      <c r="H41" s="10">
        <f>VLOOKUP($C41,'[1]징수보고서(지난년도제외)'!$A$3:$O$74,7,FALSE)</f>
        <v>8420000</v>
      </c>
      <c r="I41" s="10">
        <f>VLOOKUP($C41,'[1]징수보고서(지난년도제외)'!$A$3:$O$74,8,FALSE)</f>
        <v>0</v>
      </c>
      <c r="J41" s="10">
        <f>VLOOKUP($C41,'[1]징수보고서(지난년도제외)'!$A$3:$O$74,9,FALSE)</f>
        <v>0</v>
      </c>
      <c r="K41" s="10">
        <f>VLOOKUP($C41,'[1]징수보고서(지난년도제외)'!$A$3:$O$74,10,FALSE)</f>
        <v>0</v>
      </c>
      <c r="L41" s="10">
        <f>VLOOKUP($C41,'[1]징수보고서(지난년도제외)'!$A$3:$O$74,11,FALSE)</f>
        <v>0</v>
      </c>
      <c r="M41" s="11">
        <f t="shared" si="8"/>
        <v>3800000</v>
      </c>
      <c r="N41" s="12">
        <f t="shared" si="4"/>
        <v>118.37</v>
      </c>
      <c r="O41" s="12">
        <f t="shared" si="2"/>
        <v>68.900000000000006</v>
      </c>
    </row>
    <row r="42" spans="1:15" x14ac:dyDescent="0.3">
      <c r="A42" s="19" t="s">
        <v>60</v>
      </c>
      <c r="B42" s="20"/>
      <c r="C42" s="20"/>
      <c r="D42" s="21"/>
      <c r="E42" s="8">
        <f>E43</f>
        <v>-203227460</v>
      </c>
      <c r="F42" s="8">
        <f t="shared" ref="F42:M42" si="9">F43</f>
        <v>17853595007</v>
      </c>
      <c r="G42" s="8">
        <f t="shared" si="9"/>
        <v>321577740</v>
      </c>
      <c r="H42" s="8">
        <f t="shared" si="9"/>
        <v>850574170</v>
      </c>
      <c r="I42" s="8">
        <f t="shared" si="9"/>
        <v>7987370</v>
      </c>
      <c r="J42" s="8">
        <f t="shared" si="9"/>
        <v>129656660</v>
      </c>
      <c r="K42" s="8">
        <f t="shared" si="9"/>
        <v>2257170</v>
      </c>
      <c r="L42" s="8">
        <f t="shared" si="9"/>
        <v>3960380</v>
      </c>
      <c r="M42" s="8">
        <f t="shared" si="9"/>
        <v>16999060457</v>
      </c>
      <c r="N42" s="15">
        <f>N43</f>
        <v>-158.24</v>
      </c>
      <c r="O42" s="15">
        <f t="shared" ref="O42" si="10">O43</f>
        <v>4.76</v>
      </c>
    </row>
    <row r="43" spans="1:15" x14ac:dyDescent="0.3">
      <c r="A43" s="16"/>
      <c r="B43" s="17" t="s">
        <v>60</v>
      </c>
      <c r="C43" s="22" t="s">
        <v>60</v>
      </c>
      <c r="D43" s="22"/>
      <c r="E43" s="10">
        <f>[1]지난년도과목!E3</f>
        <v>-203227460</v>
      </c>
      <c r="F43" s="10">
        <f>[1]지난년도과목!F3</f>
        <v>17853595007</v>
      </c>
      <c r="G43" s="10">
        <f>[1]지난년도과목!G3</f>
        <v>321577740</v>
      </c>
      <c r="H43" s="10">
        <f>[1]지난년도과목!H3</f>
        <v>850574170</v>
      </c>
      <c r="I43" s="10">
        <f>[1]지난년도과목!I3</f>
        <v>7987370</v>
      </c>
      <c r="J43" s="10">
        <f>[1]지난년도과목!J3</f>
        <v>129656660</v>
      </c>
      <c r="K43" s="10">
        <f>[1]지난년도과목!K3</f>
        <v>2257170</v>
      </c>
      <c r="L43" s="10">
        <f>[1]지난년도과목!L3</f>
        <v>3960380</v>
      </c>
      <c r="M43" s="11">
        <f t="shared" ref="M43" si="11">F43-H43-L43</f>
        <v>16999060457</v>
      </c>
      <c r="N43" s="12">
        <f>ROUND(G43/E43*100,2)</f>
        <v>-158.24</v>
      </c>
      <c r="O43" s="12">
        <f t="shared" ref="O43" si="12">ROUND(H43/F43*100,2)</f>
        <v>4.76</v>
      </c>
    </row>
    <row r="44" spans="1:15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x14ac:dyDescent="0.3">
      <c r="A46" s="16" t="s">
        <v>61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x14ac:dyDescent="0.3">
      <c r="A47" s="16" t="s">
        <v>62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x14ac:dyDescent="0.3">
      <c r="A48" s="16" t="s">
        <v>63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 x14ac:dyDescent="0.3">
      <c r="A49" s="16" t="s">
        <v>64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3">
      <c r="A50" s="16" t="s">
        <v>65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 x14ac:dyDescent="0.3">
      <c r="A51" s="16" t="s">
        <v>66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x14ac:dyDescent="0.3">
      <c r="A52" s="16" t="s">
        <v>67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3">
      <c r="A53" s="16" t="s">
        <v>68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1:15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1:15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1:15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1:15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1:15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1:15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5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1:15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1:15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</sheetData>
  <sheetProtection selectLockedCells="1"/>
  <mergeCells count="55">
    <mergeCell ref="C39:D39"/>
    <mergeCell ref="C40:D40"/>
    <mergeCell ref="C41:D41"/>
    <mergeCell ref="A42:D42"/>
    <mergeCell ref="C43:D43"/>
    <mergeCell ref="C31:D31"/>
    <mergeCell ref="C32:D32"/>
    <mergeCell ref="A33:D33"/>
    <mergeCell ref="A34:A41"/>
    <mergeCell ref="C34:D34"/>
    <mergeCell ref="C35:D35"/>
    <mergeCell ref="C36:D36"/>
    <mergeCell ref="B37:B38"/>
    <mergeCell ref="C37:D37"/>
    <mergeCell ref="C38:D38"/>
    <mergeCell ref="A24:D24"/>
    <mergeCell ref="A25:A32"/>
    <mergeCell ref="C25:D25"/>
    <mergeCell ref="B26:B28"/>
    <mergeCell ref="C26:D26"/>
    <mergeCell ref="C27:D27"/>
    <mergeCell ref="C28:D28"/>
    <mergeCell ref="B29:B32"/>
    <mergeCell ref="C29:D29"/>
    <mergeCell ref="C30:D30"/>
    <mergeCell ref="B19:B20"/>
    <mergeCell ref="C19:D19"/>
    <mergeCell ref="C20:D20"/>
    <mergeCell ref="C21:D21"/>
    <mergeCell ref="B22:B23"/>
    <mergeCell ref="C22:D22"/>
    <mergeCell ref="C23:D23"/>
    <mergeCell ref="C13:D13"/>
    <mergeCell ref="B14:B18"/>
    <mergeCell ref="C14:D14"/>
    <mergeCell ref="C15:D15"/>
    <mergeCell ref="C16:D16"/>
    <mergeCell ref="C17:D17"/>
    <mergeCell ref="C18:D18"/>
    <mergeCell ref="A6:D6"/>
    <mergeCell ref="A7:A23"/>
    <mergeCell ref="B7:B8"/>
    <mergeCell ref="C7:D7"/>
    <mergeCell ref="C8:D8"/>
    <mergeCell ref="B9:B13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2026-02-10T05:42:50Z</dcterms:created>
  <dcterms:modified xsi:type="dcterms:W3CDTF">2026-03-09T05:47:50Z</dcterms:modified>
</cp:coreProperties>
</file>